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240" yWindow="240" windowWidth="25360" windowHeight="17220" tabRatio="500"/>
  </bookViews>
  <sheets>
    <sheet name="CONSOLIDADO PAD 2017" sheetId="1" r:id="rId1"/>
  </sheets>
  <definedNames>
    <definedName name="_xlnm._FilterDatabase" localSheetId="0" hidden="1">'CONSOLIDADO PAD 2017'!$A$1:$J$86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71" i="1" l="1"/>
  <c r="J68" i="1"/>
  <c r="J60" i="1"/>
  <c r="J58" i="1"/>
  <c r="J51" i="1"/>
  <c r="J53" i="1"/>
  <c r="J49" i="1"/>
  <c r="J45" i="1"/>
  <c r="J36" i="1"/>
  <c r="J33" i="1"/>
  <c r="J14" i="1"/>
  <c r="J15" i="1"/>
  <c r="J17" i="1"/>
  <c r="J21" i="1"/>
  <c r="J22" i="1"/>
  <c r="J25" i="1"/>
  <c r="J13" i="1"/>
  <c r="J8" i="1"/>
  <c r="J6" i="1"/>
  <c r="J85" i="1"/>
  <c r="J86" i="1"/>
  <c r="I69" i="1"/>
  <c r="I71" i="1"/>
  <c r="I68" i="1"/>
  <c r="I60" i="1"/>
  <c r="I58" i="1"/>
  <c r="I53" i="1"/>
  <c r="I49" i="1"/>
  <c r="I45" i="1"/>
  <c r="I36" i="1"/>
  <c r="I33" i="1"/>
  <c r="I25" i="1"/>
  <c r="I13" i="1"/>
  <c r="I6" i="1"/>
  <c r="I85" i="1"/>
  <c r="I86" i="1"/>
  <c r="J74" i="1"/>
  <c r="I74" i="1"/>
</calcChain>
</file>

<file path=xl/comments1.xml><?xml version="1.0" encoding="utf-8"?>
<comments xmlns="http://schemas.openxmlformats.org/spreadsheetml/2006/main">
  <authors>
    <author/>
    <author>Jackelyn Yate Cabrera</author>
  </authors>
  <commentList>
    <comment ref="H1" authorId="0">
      <text>
        <r>
          <rPr>
            <sz val="11"/>
            <color indexed="8"/>
            <rFont val="Calibri"/>
            <family val="2"/>
          </rPr>
          <t xml:space="preserve">Esta fue definida en el libro presupuestal, en caso de que se haga una modificación por indicarlo en otro color e incluir una justificación para la modificación.	</t>
        </r>
      </text>
    </comment>
    <comment ref="J1" authorId="0">
      <text>
        <r>
          <rPr>
            <sz val="11"/>
            <color indexed="8"/>
            <rFont val="Calibri"/>
            <family val="2"/>
          </rPr>
          <t>Esta fue definida en el PAD 2016-2020. En caso de que se haga modificaciones identificarlo en otro color e incluir justificación para el cambio</t>
        </r>
      </text>
    </comment>
    <comment ref="B9" authorId="0">
      <text>
        <r>
          <rPr>
            <sz val="5.0999999999999996"/>
            <color indexed="8"/>
            <rFont val="Segoe UI"/>
            <family val="2"/>
          </rPr>
          <t xml:space="preserve">Asistencia: medidas, programas y recursos de orden político, económico, social, fiscal, entre otros, orientados a restablecer los derechos de las víctimas, brindarles condiciones para llevar una vida digna y garantizar su reincorporación a la vida social, económica y política. Art. 49 ley 1448. 
Atención: acción de dar información, orientación y acompañamiento jurídico y psicosocial a la víctima    , con miras a facilitar el acceso y cualificar el ejercicio de los derechos a la verdad, justicia y reparación. 
a. Acciones de información y orientación 
b. Acompañamiento jurídico 
c. Acompañamiento Psicosocial 
d. Atención humanitaria 
e. Identificación 
f. Asistencia en Salud 
g. Asistencia en educación 
h. Generación de ingresos 
i. Alimentación 
j. Reunificación familiar 
f. Asistencia funeraria 
k. Vivienda </t>
        </r>
      </text>
    </comment>
    <comment ref="J14" authorId="0">
      <text>
        <r>
          <rPr>
            <sz val="9"/>
            <color indexed="8"/>
            <rFont val="Tahoma"/>
            <family val="2"/>
          </rPr>
          <t xml:space="preserve">
</t>
        </r>
        <r>
          <rPr>
            <sz val="11"/>
            <color indexed="8"/>
            <rFont val="Tahoma"/>
            <family val="2"/>
          </rPr>
          <t xml:space="preserve">Para establecer el valor proyectado de la poblaicon asegurada regimen subsidiado victima del conflicto armado, se tomo el numero estimado de victimas multiplicado por la proyeccion del valor promedio de la UPC-S para cada año. </t>
        </r>
      </text>
    </comment>
    <comment ref="H16" authorId="0">
      <text>
        <r>
          <rPr>
            <b/>
            <sz val="9"/>
            <color indexed="8"/>
            <rFont val="Tahoma"/>
            <family val="2"/>
          </rPr>
          <t xml:space="preserve">SDS:  </t>
        </r>
        <r>
          <rPr>
            <sz val="9"/>
            <color indexed="8"/>
            <rFont val="Tahoma"/>
            <family val="2"/>
          </rPr>
          <t>A demanda, dado que no se puede preveer cuantas personas afiliadas al regimen subsidiado  victimas del conflicto armado solicitan servicios NO POS -S en salud</t>
        </r>
      </text>
    </comment>
    <comment ref="C21" authorId="0">
      <text>
        <r>
          <rPr>
            <b/>
            <sz val="9"/>
            <color indexed="8"/>
            <rFont val="Tahoma"/>
            <family val="2"/>
          </rPr>
          <t xml:space="preserve">nsgonzalez:
</t>
        </r>
        <r>
          <rPr>
            <sz val="9"/>
            <color indexed="8"/>
            <rFont val="Tahoma"/>
            <family val="2"/>
          </rPr>
          <t>No hay una meta diferente dentro del Proy. 1186 al que se pueda aplicar.</t>
        </r>
      </text>
    </comment>
    <comment ref="D29" authorId="0">
      <text>
        <r>
          <rPr>
            <b/>
            <sz val="9"/>
            <color indexed="8"/>
            <rFont val="Tahoma"/>
            <family val="2"/>
          </rPr>
          <t xml:space="preserve">Usuario de Windows:
</t>
        </r>
        <r>
          <rPr>
            <sz val="9"/>
            <color indexed="8"/>
            <rFont val="Tahoma"/>
            <family val="2"/>
          </rPr>
          <t xml:space="preserve">en el libro presupuestal se habla de 60 personas. </t>
        </r>
      </text>
    </comment>
    <comment ref="B72" authorId="0">
      <text>
        <r>
          <rPr>
            <sz val="8"/>
            <color indexed="8"/>
            <rFont val="Segoe UI"/>
            <family val="2"/>
          </rPr>
          <t xml:space="preserve">Todos los programas y estrategias para prevenir las violaciones a los derechos humanos, y adoptar medidas de protección integral a las víctimas, testigos y funcionarios que intervengan en los procedimientos administrativos y judiciales de reparación, especialmente de restitución de tierras.
a. Prevención temprana
b. Prevención Urgente Protección para personas, grupos organizaciones o comunidades 
c. Protección de bienes patrimoniales  </t>
        </r>
      </text>
    </comment>
    <comment ref="H72" authorId="1">
      <text>
        <r>
          <rPr>
            <b/>
            <sz val="9"/>
            <color indexed="81"/>
            <rFont val="Tahoma"/>
            <family val="2"/>
          </rPr>
          <t>Jackelyn Yate Cabrera:</t>
        </r>
        <r>
          <rPr>
            <sz val="9"/>
            <color indexed="81"/>
            <rFont val="Tahoma"/>
            <family val="2"/>
          </rPr>
          <t xml:space="preserve">
en este tienen programado 30 para el año 2017 </t>
        </r>
      </text>
    </comment>
  </commentList>
</comments>
</file>

<file path=xl/sharedStrings.xml><?xml version="1.0" encoding="utf-8"?>
<sst xmlns="http://schemas.openxmlformats.org/spreadsheetml/2006/main" count="408" uniqueCount="300">
  <si>
    <t>ENTIDAD RESPONSABLE</t>
  </si>
  <si>
    <t>Componente</t>
  </si>
  <si>
    <t>Meta plurianual PAD 2016-2020</t>
  </si>
  <si>
    <t>Magnitud</t>
  </si>
  <si>
    <t>Acciones</t>
  </si>
  <si>
    <t>Proyecto
 inversión</t>
  </si>
  <si>
    <t>Meta
 2017</t>
  </si>
  <si>
    <t>Magnitud 
2017</t>
  </si>
  <si>
    <t>Inversión
 2017</t>
  </si>
  <si>
    <t>Inversión 
2016-2020</t>
  </si>
  <si>
    <t>IPES</t>
  </si>
  <si>
    <t>Asistencia y Atención</t>
  </si>
  <si>
    <t>Atender el 3% de la meta programada del cuatrienio (1.200) de este proyecto de inversión siempre y cuando sean vendedores informales que ejercen su actividad económia en el especio público, estén registrados en el RIVI y que acrediten su condición de Victimas de la Violencia ante la Alta Consejería para los Derechos de las Victimas, la Paz y la Reconciliación mediante el registro RUV</t>
  </si>
  <si>
    <t xml:space="preserve">Consolidar un proceso de selección que permita vincular emprendedores genuinos.
Consolidar un modelo de asistencia técnica y seguimiento integral durante los dos primeros años de operación.
Gestionar y desarrollar diversas fuentes de financiamiento.
Apoyo al proceso de consolidación comercial de los emprendimientos.
Gestión de aliados público-privados de apoyo al programa.
Sostenibilidad de los emprendimientos apoyados.
</t>
  </si>
  <si>
    <t>1134: Oportunidades de generación de ingresos para vendedores informales</t>
  </si>
  <si>
    <t>Acompañar 5 vendedores informales en proceso de emprendimiento y/o fortalecimiento empresarial integralmente.
Asignar 4 alternativas de generación de ingresos a vendedores informales personas mayores y/o en condicion de discapacidad</t>
  </si>
  <si>
    <t>Atender el 3% de la meta programada del cuatrienio (2.150) siempre y cuando sean personas que ejercen actividaes de la economía informal y que acrediten su condición de Victimas de la Violencia ante la Alta Consejería para los Derechos de las Victimas, la Paz y la Reconciliación</t>
  </si>
  <si>
    <t xml:space="preserve">
Gestión de alianzas para la formación para el trabajo y complementarios en la áreas priorizadas.
Seguimiento a la asistencia de las personas matriculadas en cada uno de los programas.
</t>
  </si>
  <si>
    <t>1130 Formación e inserción laboral</t>
  </si>
  <si>
    <t>Vincular 22 personas que ejercen actividades de economía informal a programas de formación</t>
  </si>
  <si>
    <t>Atender el 3% de la meta programada del cuatrienio (1.000) siempre y cuando sean personas que ejercen actividaes de la economía informal y que acrediten su condición de Victimas de la Violencia ante la Alta Consejería para los Derechos de las Victimas, la Paz y la Reconciliación</t>
  </si>
  <si>
    <t xml:space="preserve">Gestionar y formalizar alianzas por el empleo con el sector privado.
Informar a los participantes de los programas de formación sobre la oferta de empleo de la cual el
IPES  tenga conocimiento a través de las agencias públicas y privadas u otras empresas.
Remitir a las personas certificadas en los programas de formación a las vacantes de las cuales
el IPES tenga conocimiento a través de las agencias de empleo.
</t>
  </si>
  <si>
    <t>Formar 8 personas que ejercen actividades de economía informal a través de alianzas para el empleo</t>
  </si>
  <si>
    <t>Atender el 3% de la meta programada del cuatrienio (3.000) siempre y cuando sean vendedores infomrales que ejercen su actividad económica en el espacio públco y que acrediten su condición de Victimas de la Violencia ante la Alta Consejería para los Derechos de las Victimas, la Paz y la Reconciliación</t>
  </si>
  <si>
    <t xml:space="preserve">
Establecer un plan de transitoriedad de los beneficiarios
Adecuar la infraestructura de los puntos comerciales con que cuenta el IPES
Fortalecer administrativamente las alternativas comerciales
Fortalecer comercialmente las alternativas comerciales
Definir un protocolo técnico interinstitucional para la generación de nuevas alternativas para aprovechamiento económico.
Diseñar e implementar nuevas alternativas comerciales.
Ofertar a vendedores informales los servicios de la entidad con el fin de dar cumplimiento a la intervención del IPES frente al vendedor informal
Fortalecer equipos locales de atención a los ciudadanos
</t>
  </si>
  <si>
    <t>1078 Generación de alternativas comerciales transitorias</t>
  </si>
  <si>
    <t xml:space="preserve"> Brindar 10 Alternativas Comerciales Transitorias En Puntos Comerciales y la Red de Prestación de Servicios al Usuario del Espacio Público REDEP (Quioscos y Puntos de Encuentro).
 Brindar 13 Alternativas Comerciales Transitorias En Ferias Comerciales y Zonas de Aprovechamiento Económico Reguladas Temporales  -ZAERT
</t>
  </si>
  <si>
    <t xml:space="preserve">SUBTOTAL IPES </t>
  </si>
  <si>
    <t>IDPAC</t>
  </si>
  <si>
    <t>Participación</t>
  </si>
  <si>
    <t>Fortalecer organizaciones de nuevas expresiones en espacios y procesos de participación</t>
  </si>
  <si>
    <t xml:space="preserve">Coordinación interinstitucional con Alta Consejería y Personería para el proceso de participación en la conformación de las nuevas mesas locales de Víctimas en la ciudad.                            - Realizar un proceso de formación a las mujeres y hombres de las nuevas mesas locales de Víctimas en las localidades.            - Acompañar de manera articulada entre las entidades y la comunidad la construcción de los reglamentos de cada mesa local, sus planes de acción, los comités de ética, los subcomités de trabajo y la consolidación de los comités de justicia transicional.                - Asesorar y acompañar tecnicamnete las mesas locales en sus reuniones ordinarias y extraordinarias con el fin de fortalecer las dinámicas de participación para las garantías de  los derechos de las victimas estas se desarrollan cada mes.                  </t>
  </si>
  <si>
    <t>1014 - FORTALECIMIENTO A LAS ORGANIZACIONES PARA LA PARTICIPACION INCIDENTE EN LA CIUDAD</t>
  </si>
  <si>
    <t>Fortalecer 50 organizaciones de nuevas expresiones en espacios y procesos de participación</t>
  </si>
  <si>
    <t xml:space="preserve">SUBTOTAL IDPAC </t>
  </si>
  <si>
    <t>MUJER</t>
  </si>
  <si>
    <t>Proteger 640 personas (mujeres víctimas de violencia y personas a cargo) a través de Casas Refugio, de manera integral</t>
  </si>
  <si>
    <t>160 al año a través de Casa Violeta</t>
  </si>
  <si>
    <t xml:space="preserve">Brindar atención integral mediante un proceso de acompañamiento psicosocial, apoyado por profesionales en las áreas de psicología, pedagogía, trabajo social, nutrición, enfermería y jurídica, dirigido a mujeres víctimas del conflicto armado y sus sistemas familiares, implementado desde los enfoques de derechos humanos de las mujeres, acción sin daño y enfoque sistémico. </t>
  </si>
  <si>
    <t>1068-Bogotá territorio seguro y sin violencias contra las mujeres</t>
  </si>
  <si>
    <t>160 Personas</t>
  </si>
  <si>
    <t xml:space="preserve"> Brindar asesoría y acompañamiento jurídico a las mujeres y sus sistemas familiares ante el Sistema Distrital de Atención a las Víctimas del Conflicto Armado.</t>
  </si>
  <si>
    <t xml:space="preserve">Realizar talleres (Encuentros colectivos para resignificar la vida) desde cada una de las áreas de intervención: psicología, pedagogía, trabajo social, nutrición, enfermería y jurídica </t>
  </si>
  <si>
    <t xml:space="preserve">Brindar la información, orientación y asesoría a las mujeres en cuanto a los recursos y redes de apoyo social existentes en la comunidad y las posibilidades de acceso a los diferentes sistemas de atención </t>
  </si>
  <si>
    <t>SUBTOTAL MUJER</t>
  </si>
  <si>
    <t>SALUD</t>
  </si>
  <si>
    <t>Promover la afiliación al SGSSS de  49.162 personas  víctimas de conflicto armado con enfoque diferencial.</t>
  </si>
  <si>
    <t>Año 2016: 10.251 personas
Año 2017: 9.991 personas
Año 2018: 9.786 personas
Año 2019: 9.628 personas
Año 2020: 9.506 personas</t>
  </si>
  <si>
    <t>Promoción de la afiliación al SGSSS de personas victimas de conflicto armado con enfoque diferencial</t>
  </si>
  <si>
    <t>1184
 Aseguramiento Social Universal en Salud</t>
  </si>
  <si>
    <t>Promover la afiliación al SGSSS de  las personas víctimas de conflicto armado con enfoque diferencial.</t>
  </si>
  <si>
    <t>Promover la afiliación al SGSSS de 9.991 personas victimas de conflicto armado con enfoque diferencial.</t>
  </si>
  <si>
    <t>Garantizar atenciones en salud a 486.186 personas víctimas de conflicto armado pobre no asegurado con recursos del FFDS con un subsidio del 100%</t>
  </si>
  <si>
    <t>Año 2016: 138.723 personas
Año 2017: 129.006 personas
Año 2018:122.600 personas
Año 2019:118.517 personas
Año 2020: 116.063 personas</t>
  </si>
  <si>
    <t>Garantizar atenciones en salud a personas víctimas de conflicto armado pobre no asegurado con recursos del FFDS con un subsidio del 100%</t>
  </si>
  <si>
    <t>1185
 Atención a la Población Pobre No Asegurada (PPNA), Vinculados y No Pos-S</t>
  </si>
  <si>
    <t>Garantizar la atención al 100% de la población pobre no asegurada (vinculados) que demande los servicios de salud y la prestación de los servicios de salud No POS-S.</t>
  </si>
  <si>
    <t>129.006 personas</t>
  </si>
  <si>
    <t>Garantizar la atención en salud a la población certificada como víctima del conflicto armado en servicios NO POS para la población afiliada al Regimen Subsidiado sin  cuota de recuperacion, con un subsidio del 100%</t>
  </si>
  <si>
    <t>100% de la Población Victima de conflicto solicitantes del servicio</t>
  </si>
  <si>
    <t xml:space="preserve">                0
</t>
  </si>
  <si>
    <t>Aporta a la meta: A 2020 ciento dos (102) agentes del Sistema General de Seguridad Social en Salud y de otras instancias nacionales, distritales y locales, vinculadas con el sector, interactuaran, según su competencia, en las actividades y en el control social en salud.</t>
  </si>
  <si>
    <t>Organizaciones sociales de victimas del conflicto armado</t>
  </si>
  <si>
    <t>Fortalecimiento de procesos organizativos en salud de la población víctima del conflicto armado en las localidades del Distrito Capital.</t>
  </si>
  <si>
    <t>1192
Fortalecimiento de la institucionalidad, Gobernanza y Rectoría en Salud</t>
  </si>
  <si>
    <t>Aporta a la meta : A 2019 se habrá aumentado la cobertura de Servicio a la Ciudadanía del sector salud en 10 %  del Total de la Población incluyendo a la población victima de conflicto armado</t>
  </si>
  <si>
    <t xml:space="preserve">Personas victimas del conflicto armado que requieren Atención en salud en los Centros Locales de Atención a Población Victima de conflicto Armado (a demanda). </t>
  </si>
  <si>
    <t>Atención,orientación, atención y gestion resolutiva en salud en los Centros Locales de Atención  a Victimas  a fin de garantizar el acceso a la atención integral en salud  de la población victima del conflicto armado.</t>
  </si>
  <si>
    <r>
      <t>Meta 12</t>
    </r>
    <r>
      <rPr>
        <sz val="10"/>
        <rFont val="Arial"/>
        <family val="2"/>
      </rPr>
      <t xml:space="preserve"> 2016 a 2020: A 2019 se habrá aumentado la cobertura de Servicio a la Ciudadanía del sector salud en un 10%</t>
    </r>
  </si>
  <si>
    <t xml:space="preserve">Personas victimas del conflcito armado que requieren Orientación, información e intervención profesional a través de los puntos de contacto de Servicio a la Ciudadanía de la Secretaria Distrital de Salud: Centro Distrital de Salud 4 Módulos de atención personalizada, Red CADE-SuperCADE: a 2019 18 puntos de atención, Línea Salud para Todos y Líneas convencionales, Canal Virtual WEB: contactenos@saludcapital.gov.co. A demanda </t>
  </si>
  <si>
    <t>1 Ampliación de mecanismos de atención a la Ciudadanía de la cual hacen parte las víctimas del conflicto armado.
2 Disponibilidad de los sistemas de quejas y soluciones y del Sistema de Monitoreo del Acceso a Salud para Todos, en los canales dispuestos (presencial, virtual, escrito y telefónico) como herramientas para la exigibilidad del derecho a la salud</t>
  </si>
  <si>
    <t>Aporta a la Meta 12 2016 a 2020: A 2019 se habrá aumentado la cobertura de Servicio a la Ciudadanía del sector salud en un 10%</t>
  </si>
  <si>
    <t>Personas victimas del conflcito armado que requieren Orientación, información e intervención profesional a través de los puntos de contacto de Servicio a la Ciudadanía de la Secretaria Distrital de Salud: Centro Distrital de Salud 4 Módulos de atención personalizada, Red CADE-SuperCADE: a 2019 18 puntos de atención, Línea Salud para Todos y Líneas convencionales, Canal Virtual WEB: contactenos@saludcapital.gov.co. A demanda</t>
  </si>
  <si>
    <t xml:space="preserve">Orientación, información e intervención profesional a las solicitudes de la población del Distrito Capital de la cual hacen parte las Victimas del Conflicto Armado a través de los puntos de contacto de Servicio a la Ciudadanía de la Secretaria Distrital de Salud: Centro Distrital de Salud 4 Módulos de atención personalizada, Red CADE-SuperCADE: a 2019 18 puntos de atención, Línea Salud para Todos y Líneas convencionales, Canal Virtual WEB: contactenos@saludcapital.gov.co. A demanda </t>
  </si>
  <si>
    <t>2 Disponibilidad de los sistemas de quejas y soluciones y del Sistema de Monitoreo del Acceso a Salud para Todos, en los canales dispuestos (presencial, virtual, escrito y telefónico) como herramientas para la exigibilidad del derecho a la salud</t>
  </si>
  <si>
    <r>
      <t>Aporta a la Meta 12</t>
    </r>
    <r>
      <rPr>
        <sz val="10"/>
        <rFont val="Arial"/>
        <family val="2"/>
      </rPr>
      <t xml:space="preserve"> 2016 a 2020: A 2019 se habrá aumentado la cobertura de Servicio a la Ciudadanía del sector salud en un 10%</t>
    </r>
  </si>
  <si>
    <t>Garantizar el 100% de la atención integral de prestación de servicios demandados en salud mental en las cuatros subredes integradas de servicio de salud de acuerdo a la Ley 1616 de 2013, dentro de los servicios demandados</t>
  </si>
  <si>
    <t>Documento lineamiento para la atención a la población victima del conflicto armado interno</t>
  </si>
  <si>
    <t xml:space="preserve">
Formular los lineamientos para la atención a la población víctima del conflicto armado interno, en el contexto de las redes de servicios de salud para la ciudad de Bogotá D.C. 
</t>
  </si>
  <si>
    <t xml:space="preserve"> 1187: Gestión compartida del riesgo y fortalecimiento EPS Capital Salud </t>
  </si>
  <si>
    <t>Reparación Integral</t>
  </si>
  <si>
    <t>A 2020 garantizar la atención integral en salud como medida de reparación a 7.200 personas víctimas del conflicto</t>
  </si>
  <si>
    <t xml:space="preserve">7.200 personas víctimas del conflicto armado </t>
  </si>
  <si>
    <t>Desarrollo del proceso de atención psicosocial a personas identificadas como víctimas de conflicto armado para la atención de daños y afectaciones en su salud física y psicosocial</t>
  </si>
  <si>
    <t>1186 - Atención Integral en Salud - salud pública</t>
  </si>
  <si>
    <t xml:space="preserve">1.800 personas víctimas del conflicto armado </t>
  </si>
  <si>
    <t>Memoria, Paz y Reconciliación
(Se sugiere que sea Reparación integral)</t>
  </si>
  <si>
    <t xml:space="preserve">Garantizar la atención y mejorar el acceso a los servicios a más de 1.500.000 habitantes de Bogotá D. C. con el nuevo modelo de atención. </t>
  </si>
  <si>
    <t>Una estrategia de reparación simbolica y promoción de salud dirigida a personas victimas de lconflicto armado interno.</t>
  </si>
  <si>
    <t xml:space="preserve">Diseño de  una estrategia de  reparación simbolica y promoción de salud dirigida a personas víctimas del conflicto armado. </t>
  </si>
  <si>
    <t xml:space="preserve">Diseño e inicio de la implementación de la  estrategia de reparación simbolica y promoción de salud dirigida a personas víctimas del conflicto armado. </t>
  </si>
  <si>
    <t xml:space="preserve">Implementación de   una estrategia de reparación simbolica y promoción de salud dirigida a personas víctimas del conflicto armado. </t>
  </si>
  <si>
    <t>SUBTOTAL SALUD</t>
  </si>
  <si>
    <t>SECRETARIA DE GOBIERNO</t>
  </si>
  <si>
    <t>Prevención y Protección</t>
  </si>
  <si>
    <t>Formulación y seguimiento al Plan Distrital de Derechos Humanos.</t>
  </si>
  <si>
    <t>N/A</t>
  </si>
  <si>
    <t>Articulación interinstitucional para la planeación e implementación de rutas de atención en el marco de las medidas de prevención y protección temprana y urgente de Derechos Humanos.</t>
  </si>
  <si>
    <t>1131 - Construcción de una Bogotá que vive los Derechos Humanos</t>
  </si>
  <si>
    <t>Mujeres víctimas del conflicto formadas en la ruta intersectorial para la prevención, asistencia y protección a víctimas del delito de trata de personas}</t>
  </si>
  <si>
    <t>40 mujeres víctimas del conflicto formadas en la ruta intersectorial para la prevención, asistencia y protección a víctimas del delito de trata de personas.</t>
  </si>
  <si>
    <t>víctimas del conflicto formadas en Derechos Humanos para la paz y la reconciliación</t>
  </si>
  <si>
    <t>Inclusión de línea específica sobre derechos para las victimas dentro del programa de educación en Derechos Humanos para la paz y la reconciliación.</t>
  </si>
  <si>
    <t>personas víctimas del conflicto armado pertenecientes a la población LGTBI reciben atención jurídica y acompañamiento sicosocial.</t>
  </si>
  <si>
    <t>Crear e implementar un Sistema Distrital de Derechos Humanos.</t>
  </si>
  <si>
    <t>Articulación de la Política Integral y el Sistema Distrital de Derechos Humanos con la Política Pública y el Sistema de Atención y Reparación Integral a las Víctimas en el componente de Prevención y Protección en Derechos Humanos en el marco de las competencias de la administración distrital.</t>
  </si>
  <si>
    <t>Crear e implementar Política Integral de Derechos Humanos en el Distrito.</t>
  </si>
  <si>
    <t>Articulación de planes para la optimización de acciones y recursos.</t>
  </si>
  <si>
    <t>Formulación conjunta con los grupos étnicos y el Distrito de los planes intersectoriales de acciones afirmativas en cumplimiento de las políticas étnicas en el Distrito Capital, coordinación para el seguimiento a la implementación de estos planes. En el que también se desarrolla por lo menos un capítulo específico para víctimas de grupos étnicos.</t>
  </si>
  <si>
    <t>Articulación interinstitucional para el diseño de los tres planes de acciones afirmativas con los grupos étnicos, en el marco de los Decretos 543 de 2011, 554 de 2011, 582 de 2011 y 191 de 2008.
Articulación interinstitucional para las mesas intersectoriales de grupos étnicos, en el marco de las competencias de la DAE. Capítulo específico para víctimas de los grupos étnicos, que será el resultado de un acuerdo conjunto entre los diferentes sectores y los grupos étnicos, y su presupuesto estará listo el próximo año.</t>
  </si>
  <si>
    <t>1095 - Promosion y visibilización de los Derechos de los Grupos étnicos en el Distrito Capital</t>
  </si>
  <si>
    <t>SUBTOTAL SEC GOBIERNO</t>
  </si>
  <si>
    <t>IDIPRON</t>
  </si>
  <si>
    <t>• Vincular a 300 Niñas, Niños o Adolescentes “Víctimas del conflicto armado” al proyecto pedagógico del IDIPRON para el restablecimiento de sus derechos.</t>
  </si>
  <si>
    <t>300 NNAJ</t>
  </si>
  <si>
    <t>Desarrollar acciones articuladas en los ámbitos de salud, educación, atención psicosocial, sociolegal y espiritual para la prevención, protección integral y restitución de derechos a niños, niñas y adolescentes victimas de conflicto armado. 
Incluye módulos de trabajo con la familia y sus vínculos. Construcción de calidad de vida a través de procesos de integración y alegría en internados y externados de acuerdo a la valoración inicial y condiciones del NNA</t>
  </si>
  <si>
    <t>Calles alternativas 971</t>
  </si>
  <si>
    <t>· vincular 150 Jóvenes “Víctimas de conflicto armado” al proyecto prioritario “Distrito Joven” para el desarrollo de sus competencias laborales.</t>
  </si>
  <si>
    <t>150NNAJ</t>
  </si>
  <si>
    <r>
      <t>Formación:</t>
    </r>
    <r>
      <rPr>
        <sz val="10"/>
        <rFont val="Arial"/>
        <family val="2"/>
      </rPr>
      <t xml:space="preserve"> 
Academia
Técnica laboral certificada por IDIPRON
Técnica laboral certificada por el SENA.
Informal: talleres de 16</t>
    </r>
    <r>
      <rPr>
        <b/>
        <sz val="10"/>
        <rFont val="Arial"/>
        <family val="2"/>
      </rPr>
      <t xml:space="preserve"> </t>
    </r>
    <r>
      <rPr>
        <sz val="10"/>
        <rFont val="Arial"/>
        <family val="2"/>
      </rPr>
      <t>a 20 horas de formación</t>
    </r>
    <r>
      <rPr>
        <b/>
        <sz val="10"/>
        <rFont val="Arial"/>
        <family val="2"/>
      </rPr>
      <t xml:space="preserve">.
A través de convenios: 
</t>
    </r>
    <r>
      <rPr>
        <sz val="10"/>
        <rFont val="Arial"/>
        <family val="2"/>
      </rPr>
      <t xml:space="preserve">Primer empleo  mediante proceso pedagógico: Aprender a trabajar «trabajando».
Construirla experiencia personal del mundo laboral y sus compromisos.
</t>
    </r>
  </si>
  <si>
    <t>Distrito Joven 1104</t>
  </si>
  <si>
    <t>SUBTOTAL IDIPRON</t>
  </si>
  <si>
    <t>EDUCACION</t>
  </si>
  <si>
    <t>Asistencia en Educación</t>
  </si>
  <si>
    <t>Garantizar el derecho a la educación con enfoque diferencial a 58,686 estudiantes víctimas del conflicto armado</t>
  </si>
  <si>
    <t>58,686 estudiantes</t>
  </si>
  <si>
    <t xml:space="preserve">1, Gratuidad, 
Concesión, 
Educación Contratada </t>
  </si>
  <si>
    <t>1049 Cobertura con equidad</t>
  </si>
  <si>
    <t>58,686 estudiantes beneficiados con gratuidad educativa.</t>
  </si>
  <si>
    <t>2, Alimentación, 
Movilidad, 
Bienestar estudiantil</t>
  </si>
  <si>
    <t>1052 Bienestar estudiantil para todos</t>
  </si>
  <si>
    <t>4,589 estudiantes beneficiados con movilidad y 34,030 beneficiados con alilmentación</t>
  </si>
  <si>
    <t>4,589 y 34,030</t>
  </si>
  <si>
    <t>3, Enfoque Diferencial</t>
  </si>
  <si>
    <t>1053 Oportunidades de aprendizaje desde el enfoque diferencial</t>
  </si>
  <si>
    <t>2,100 estudiantes beneficiados con procesos educativos diferenciales</t>
  </si>
  <si>
    <t>4, Educación Inicial</t>
  </si>
  <si>
    <t>1050 Educación inicial de calidad en el marco de la ruta de atención integral a la primera infancia</t>
  </si>
  <si>
    <t>ND</t>
  </si>
  <si>
    <t>5, Jornada Unica y Uso del tiempo escolar</t>
  </si>
  <si>
    <t>1056 Mejoramiento de la calidad educativa a través de la jornada única y el uso del tiempo escolar</t>
  </si>
  <si>
    <t>6, Educación Media</t>
  </si>
  <si>
    <t>1073 Desarrollo integral de la educación media en las instituciones educativas del Distrito</t>
  </si>
  <si>
    <t xml:space="preserve">8, Integral - 
Servicio Educativo </t>
  </si>
  <si>
    <t>Varios proyectos de inversión</t>
  </si>
  <si>
    <t xml:space="preserve">Reparación Integral (educación) </t>
  </si>
  <si>
    <t>7, Educación Superior</t>
  </si>
  <si>
    <t>1074 Educación superior para una ciudad de conocimiento</t>
  </si>
  <si>
    <t>40 estudiantes en el Fondo de Reparación</t>
  </si>
  <si>
    <t>SUBTOTAL EDUCACION</t>
  </si>
  <si>
    <t>HABITAT</t>
  </si>
  <si>
    <t>Reparación integral Vivienda</t>
  </si>
  <si>
    <t>4.000 hogares víctimas del conflicto residentes en Bogotá acompañados en la gestión a los programas de vivienda del Gobierno Nacional o a los esquemas financieros de acceso a vivienda que desarrolle el Gobierno Distrital, según el caso.</t>
  </si>
  <si>
    <t>Acompañar la gestión de 4.000 hogares víctimas del conflicto residentes en Bogotá en la presentación a los programas de vivienda del Gobierno Nacional o a los esquemas financieros de acceso a vivienda que desarrolle el Gobierno Distrital, según el caso.</t>
  </si>
  <si>
    <t>1075. Estructuración de instrumentos de financiación para el desarrollo territorial</t>
  </si>
  <si>
    <t>Acompañar 1.000 hogares víctimas del conflicto residentes en Bogotá en la presentación a programas o esquemas financieros de acceso a vivienda.</t>
  </si>
  <si>
    <t>500 hogares víctimas beneficiados con el programa de financiación de vivienda en la vigencia 2017</t>
  </si>
  <si>
    <t>Programa de financiación de vivienda en la vigencia 2017</t>
  </si>
  <si>
    <t>100% de los nuevos esquemas de financiación que desarrolle el Gobierno Distrital, entre ellos leasing habitacional, arriendo social, entre otros que prioricen a la población victima residente en Bogotá, reglamentados.</t>
  </si>
  <si>
    <t>Reglamentar los nuevos esquemas de financiación que desarrolle el Gobierno Distrital, entre ellos leasing habitacional, arriendo social, entre otros que prioricen a la población victima.</t>
  </si>
  <si>
    <t>Reglamentar el 100% los nuevos esquemas de financiación que desarrolle el Gobierno Distrital, entre ellos leasing habitacional, arriendo social, entre otros que prioricen a la población victima residente en Bogotá.</t>
  </si>
  <si>
    <t>SUBTOTAL HABITAT</t>
  </si>
  <si>
    <t>CULTURA</t>
  </si>
  <si>
    <t>Realizar 9 intervenciones de Vivienda de Interés Prioritario ( VIP) en el marco del programa nacional comunidad es arte, biblioteca y cultura.</t>
  </si>
  <si>
    <t>9
Intervenciones</t>
  </si>
  <si>
    <t>Acompañar el diseño participativo y la implementación de una estrategia artístico-cultural y deportiva, que aporte en la reparación integral a las víctimas del conflicto armado
De acuerdo a que esté programa desarrolla acciones enfocadas a la atención y reparación integral a las víctimas del conflicto armado interno, especialmente a las que por desplazamiento forzado han llegado a habitar la ciudad de Bogotá D.C., se continuará participando en los programas de Mejoramiento Integral de Barrios y de Vivienda de Interés Prioritario (VIP) para promover la sostenibilidad de las intervenciones, la apropiación social del entorno y procesos de reconciliación.</t>
  </si>
  <si>
    <t>1137 Comunidades Culturales para Paz
(SCRD)</t>
  </si>
  <si>
    <t>- Implementación de la fase 2 del proyecto “Comunidad-es arte, bilioteca y cultura: escenarios para la paz” en 9 urbanizaciones de Viviendas de Interés Prioritario (VIP) e convenio con el Ministerio de Cultura.
 -  Desarrollar  una estrategia sociocultural dirigida a las familias victimas beneficiarias de las Viviendas de Interés Social (VIS), Viviendas nuevas para pequeños ahorradores (VIPA) y el Programa Integral de Vivienda Efectiva (PIVE), en articulación con la Secretaria Distrital de Hábitat.</t>
  </si>
  <si>
    <t>9 Intervenciones</t>
  </si>
  <si>
    <t>Realizar 132,071 actividades culturales, recreativas y deportivas, articuladas con grupos poblacionales y/o territorios</t>
  </si>
  <si>
    <t>84 actividades</t>
  </si>
  <si>
    <t>Componente de reconocimiento, valoración y apropiación de las prácticas culturales, artísticas, patrimoniales recreativas y deportivas de los grupos poblacionales residentes en Bogotá.
La SCRD en busca del cumplimiento del objetivo del proyecto, tiene como estrategia su participación en el Programa Distrital de Estímulos para la Cultura, a través del concurso Beca Memoria, Vida y Paz desde la Cultura el cual se suma a los esfuerzos que diversos agentes privados, públicos y no gubernamentales, realizan con miras a contribuir no solo en los procesos de inclusión social y restablecimiento de derechos de la población víctima 
del conflicto armado que reside en el Distrito Capital, sino también a la conservación y protección de la memoria sobre lo ocurrido en el marco del conflicto armado en Colombia.</t>
  </si>
  <si>
    <t>1016 Poblaciones Diversas e interculturales
(SCRD)</t>
  </si>
  <si>
    <t>- La entidad participará en el Programa Distrital de Estímulos para la Cultura, implementado el concurso BECA MEMORIA, VIDA Y PAZ DESDE LA CULTURA, en el que se adjudicaran dos (2) estímulos, los cuales tendrán valor cada uno de quince millones de pesos ($15.000.000) m/cte, para un valor total de treinta millones de pesos ($30.000.000) m/cte.</t>
  </si>
  <si>
    <t>2 becas</t>
  </si>
  <si>
    <t>SUBTOTAL CULTURA</t>
  </si>
  <si>
    <t>IDARTES</t>
  </si>
  <si>
    <t>Desarrollar 160 acciones de reconocimiento de las prácticas artísticas de grupos étnicos, sectores sociales y grupos etarios</t>
  </si>
  <si>
    <t>12 becas</t>
  </si>
  <si>
    <t>Entrega de becas, Arte en otros lenguales dirigidos a población víctima del conflicto.</t>
  </si>
  <si>
    <t>1017. Arte para la transformación social: Prácticas artísticas incluyentes y descentralizadas.
(IDARTES)</t>
  </si>
  <si>
    <t>Desarrollar 30 acciones de reconocimiento de las prácticas artísticas de grupos étnicos, sectores sociales y grupos etarios.</t>
  </si>
  <si>
    <t>4 becas</t>
  </si>
  <si>
    <t>8 proyectos</t>
  </si>
  <si>
    <t>Respaldar técnica y administrativamente, proyectos presentados por iniciativa de organizaciones artísticas y culturales, orientados a la atención de víctimas del conflicto .</t>
  </si>
  <si>
    <t>1018. Arte para la transformación social: Prácticas artísticas incluyentes y descentralizadas.
(IDARTES)</t>
  </si>
  <si>
    <t>2 proyectos</t>
  </si>
  <si>
    <t>1 estrategia de divulgación</t>
  </si>
  <si>
    <t>Divulgación de las prácticas artísticas de los sectores sociales en torno al enfoque diferencial.</t>
  </si>
  <si>
    <t>1019. Arte para la transformación social: Prácticas artísticas incluyentes y descentralizadas.
(IDARTES)</t>
  </si>
  <si>
    <t>1 referente poblacional para la atención de víctimas y otros sectores sociales</t>
  </si>
  <si>
    <t>Arte en otros lenguajes - Talento Humano de apoyo a la Gestión: Consolidación de un equipo de profesionales interdisciplinarios para viabilizar el proyecto de enfoque diferencial poblacional; y para transversalizar el enfoque en las diversas áreas artísticas y proyectos estratégicos de IDARTES.</t>
  </si>
  <si>
    <t>1020. Arte para la transformación social: Prácticas artísticas incluyentes y descentralizadas.
(IDARTES)</t>
  </si>
  <si>
    <t>SUBTOTAL IDARTES</t>
  </si>
  <si>
    <t>IDRD</t>
  </si>
  <si>
    <t>Realizar cuatro festiparques</t>
  </si>
  <si>
    <t>Festiparques:
Los Festiparques son grandes encuentros recreodeportivos que promueven la integración familiar y la participación comunitaria a través de diferentes alternativas recreativas que buscan una  mejor  utilización del tiempo libre, así como un mejor uso del sistema distrital de parques, mejorando la  calidad de vida y los procesos de interacción familiar y comunitaria.
Durante el festiparque se desarrollan actividades como:  talleres lúdicos, clases de actividad física dirigida, zona de campamentos, mini – ludotecas, escuela de la bicicleta, zona sensible en discapacidad, juegos para la familia, juegos tradicionales,  torneos deportivos relámpago y presentación de actividades culturales de cada localidad.</t>
  </si>
  <si>
    <t>1146-Recreacion Activa 365</t>
  </si>
  <si>
    <t>Realizar un festiparque</t>
  </si>
  <si>
    <t>SUBTOTAL IDRD</t>
  </si>
  <si>
    <t>SDIS</t>
  </si>
  <si>
    <t>Asistencia y Atención (Diferencial niños y niñas)</t>
  </si>
  <si>
    <t>Atender integralmente 43.000 niños, niñas y adolescentes de 6 a 17 años y 11 meses en riesgo o situación de trabajo infantil, victimas y/o afectadas por el conflicto armado, o vinculados al sistema de responsabilidad penal adolescente en medio abierto  en el marco de la ruta integral de atenciones
Desagregado proyecto de inversión: 
Niñas  y niños  de primera infancia víctimas  y afectados por el conflicto armado. 
Meta creciente año a año
2016  3.100 
2017  3.300 
2018  3.800 
2019  4.500 
2020  5.000
Atender integralmente  9.800 niñas, niños y adolescentes pertenecientes a grupos poblacionales históricamente segregados
Niños, niñas y  adolescentes de 6 a 17 años  y 11 meses víctimas o afectados  por el conflicto armado 
Meta creciente año a año
2016  5.000 
2017  6.000
2018  7.000 
2019  8.000 
2020  9.000</t>
  </si>
  <si>
    <t>14000
Meta Creciente</t>
  </si>
  <si>
    <t>1) Fortalecer los procesos de inclusión de las niñas y niños de primera infancia  Víctimas o afectados  del Conflicto Armado desde la apropiación de acciones pedagógicas y psicosociales que aporten a su reparación integral con enfoque diferencial y de género.
2) Diseñar planes de atención integral para el desarrollo de capacidades, identificación de posibles afectaciones, formas de afrontamiento y definición de experiencias pedagógicas y artísticas que aporten a la reparación integral. 
3) Atender mediante procesos pedagógicos - artísticos, psicosociales y de acompañamiento jurídico con enfoque diferencial a niñas, niños y adolescentes afectados y víctimas del conflicto armado, como aporte a su reparación integral.
4) Acompañar individual y grupalmente a las familias, de acuerdo a necesidades identificadas.
5) Movilizar las narrativas recopiladas desde los procesos de memoria realizados con las niñas, niños y adolescentes.
6) Desarrollar procesos de fortalecimiento de las y los profesionales encargados de la atención tanto en Casas de Memoria y Lúdica, como en Papalotl de Sueños.
7) Hacer seguimiento a la operación del proceso de atención garantizando su calidad y continuidad.
8) Generar alianzas estratégicas para la gestión de recursos, financieros, físicos y técnicos que favorezcan la atención diferencial de las niñas, los niños, las y los adolescentes víctimas o afectados por el conflicto armado.</t>
  </si>
  <si>
    <t xml:space="preserve"> Desarrollo Integral desde la Gestación hasta la Adolescencia
</t>
  </si>
  <si>
    <t>Asistencia y Atención (Diferencial adulto mayor)</t>
  </si>
  <si>
    <t>Meta Proyecto de inversión asociada (aplican varias)
Entregar a personas mayores en situación de vulnerabilidad apoyos económicos</t>
  </si>
  <si>
    <t>1) Contribuir a un envejecimiento y una vejez digna y feliz en condiciones de igualdad en la ciudad de Bogotá, ampliando y fortaleciendo la participación con incidencia de esta población y disminuyendo las prácticas adversas sobre el envejecimiento.
2) Atención a través de apoyos para la seguridad económica, Centro Día, Centros de Protección Social, Centros Noche</t>
  </si>
  <si>
    <t>Envejecimiento digno, activo y feliz</t>
  </si>
  <si>
    <t>Asistencia y Atención (Diferencial Discapacidad)</t>
  </si>
  <si>
    <t>Meta Proyecto de inversión asociada 
Atender a personas con discapacidad en centros crecer, centros de protección, centro renacer y centro integrarte</t>
  </si>
  <si>
    <t>1) las barreras existentes que limitan la participación e inclusión de las personas con discapacidad, sus familias y cuidadores en los diferentes entornos mediante acciones de articulación con actores públicos y privados del Distrito Capital.</t>
  </si>
  <si>
    <t>Por una ciudad incluyente y sin barreras</t>
  </si>
  <si>
    <t>Atención (acción de dar informnación)</t>
  </si>
  <si>
    <t>Meta Proyecto de inversión asociada 
Orientar personas en procesos de prevención de la violencia intrafamiliar, atendidas por los servicios de la SDIS</t>
  </si>
  <si>
    <t>1) Promover el reconcimiento y garantía de derechos al interior de las familias en la ciudad de Bogotá</t>
  </si>
  <si>
    <t xml:space="preserve">Una ciudad para las familias: </t>
  </si>
  <si>
    <t>Asistencia (alimentación)</t>
  </si>
  <si>
    <t>Meta Proyecto de inversión asociada 
Entregar apoyos alimentarios programados</t>
  </si>
  <si>
    <t>1) Comedores comunitarios: en este escenario de atención, se desarrollará  coordinación y articulación transectorial donde se oriente y desarrollen procesos de fortalecimiento de capacidades y se suministra un almuerzo en condiciones adecuadas e inocuas, con un aporte nutricional del 40% del valor calórico total de las recomendaciones de consumo diario de calorías y nutrientes para la población colombiana. Así mismo se realiza vigilancia y seguimiento nutricional y promoción en estilos de vida saludable.
2) Bonos Canjeables por Alimentos: En esta modalidad, los beneficiarios seleccionan de  manera autónoma los alimentos en puntos autorizados, por parte de los beneficiarios, de acuerdo con sus preferencias, hábitos y costumbres, con base en una lista de grupos de alimentos y con un valor canjeable de acuerdo con el número de integrantes en atención del hogar. Esta modalidad de atención tiene como fin aportar entre el 35% al 40% del valor calórico total diario recomendado.  Desde el componente social del proyecto, se pretende fortalecer el proyecto de vida de los beneficiarios y sus familias.
3) Canastas Complementarias por Alimentos: En esta modalidad se realizará una entrega mensual de alimentos a grupos familiares residentes en territorios o poblaciones con características diferenciales, con un aporte nutricional entre el 35% al 40% del valor calórico total, de acuerdo con la recomendación diaria de calorías y nutrientes para la población colombiana. 
Desde el componente social del proyecto, se pretende fortalecer el proyecto de vida de los beneficiarios y sus familias.</t>
  </si>
  <si>
    <t>Bogotá te nutre</t>
  </si>
  <si>
    <t>Atención (acción de dar información)</t>
  </si>
  <si>
    <t>Meta Proyecto de inversión asociada 
Atender  personas en emergencia social</t>
  </si>
  <si>
    <t xml:space="preserve">1) Orientación, información y referenciación .
2) Orientar informar y referenciar ciudadanos acerca de los servicios sociales del la SDIS en el marco de la garantia del derecho a la información.  
3) A través del servicio  Atención a personas y familias en emergencia social , se brindará la orientación, informacion y referenciación a todos los ciudadanos que la soliciten en las Subdirecciones locales o unidades operativas de las SDIS o donde se realice trabajo terrtiorial a traves de las reuniones grupales intra o extramurales. </t>
  </si>
  <si>
    <t xml:space="preserve">Viviendo el Territorio </t>
  </si>
  <si>
    <t>Meta Proyecto de inversión
Implementar 1 estrategia  de prevención con poblaciones en alto riesgo de habitabilidad en calle en el
Distrito capita</t>
  </si>
  <si>
    <t>Por demanda</t>
  </si>
  <si>
    <t>Desarrollar acciones significativas en los territorios dirigidas a la prevención de habitabilidad en calle con poblaciones en riesgo, la atención directa de los y las ciudadanas habitantes de calle, la activación de rutas de tención y la comprensión del fenómeno social
Promover el ingreso a procesos de inclusión social de los y las ciudadanas habitantes de calle y las
poblaciones en riesgo de habitar calle</t>
  </si>
  <si>
    <t>Prevención y atención habitabilidad en calle</t>
  </si>
  <si>
    <t>por demanda</t>
  </si>
  <si>
    <t>SUBTOTAL SDIS</t>
  </si>
  <si>
    <t>SEGURIDAD</t>
  </si>
  <si>
    <t>Adelantar acciones de prevención y atención de los delitos directos y conexos que se presentan  en Asentamientos Humanos Irregulares – Ocupaciones ilegales, que reportan población víctima del conflicto armado en 19 localidades del Distrito Capital.</t>
  </si>
  <si>
    <t>32 polígonos de  Asentamientos Humanos Irregulares con población víctima del conflicto armado, atendidos contra la victimización por delitos derivados de la ocupación ilegal, en 19 Localidades del Distrito Capital.</t>
  </si>
  <si>
    <t>Sensibilización para la prevención y atención de los delitos directos y conexos, en polígonos de Asentamientos Humanos Irregulares - Ocupaciones ilegales que reportan población víctima del conflicto armado.</t>
  </si>
  <si>
    <t>Proyecto de Inversión 7152 : Prevención y Control del Delito en el Distrito Capital</t>
  </si>
  <si>
    <t>3 (10%) polígonos de  Asentamientos Humanos Irregulares con población víctima del conflicto armado, atendidos contra la victimización por delitos derivados de la ocupación ilegal, en 19 Localidades del Distrito Capital.</t>
  </si>
  <si>
    <t>Adelantar acciones de prevención de violencia intrafamiliar y violencia sexual en polígonos de Asentamientos Humanos Irregulares - Ocupaciones ilegales y proyectos de Viviendas de Interés Social - VIS, Viviendas de Interes Prioritario - VIP y Viviendas Para Ahorradores – VIPA, que reportan población víctima del conflicto armado.</t>
  </si>
  <si>
    <t>4 polígonos de  asentamientos Humanos Irregulares – Ocupaciones Ilegales y 14 proyectos de vivienda de
interés Social - VIS, Viviendas de Interés Prioritario - VIP y Viviendas Para Ahorradores – VIPA con población víctima del conflicto armado, atendidos en prevención de violencia intrafamiliar y violencia sexual, en en 19 localidades del Distrito Capital.</t>
  </si>
  <si>
    <t>1. Prevención de violencia intrafamiliar y violencia sexual en polígonos de Asentamientos Humanos Irregulares - Ocupaciones ilegales y proyectos de vivienda de
interés Social - VIS, Viviendas de Interés Prioritario - VIP y Viviendas Para Ahorradores – VIPA, que reportan población víctima del conflicto armado.
2. Prevención de la vinculación de niños, jóvenes y adolescentes en actividades delictivas a través de la implementación de estrategias de aprovechamiento del tiempo libre.</t>
  </si>
  <si>
    <t>Adelantar acciones de prevención de violencia intrafamiliar y violencia sexual en polígonos de Asentamientos Humanos Irregulares - Ocupaciones ilegales y proyectos de vivienda de
interés Social - VIS, Viviendas de Interés Prioritario - VIP y Viviendas Para Ahorradores – VIPA, que reportan población víctima del conflicto armado.</t>
  </si>
  <si>
    <t>1 (15%) polígono de  asentamientos Humanos Irregulares – Ocupaciones Ilegales y 2 proyectos de vivienda de
interés Social - VIS, Viviendas de Interés Prioritario - VIP y Viviendas Para Ahorradores – VIPA con población víctima del conflicto armado, atendidos en prevención de violencia intrafamiliar y violencia sexual, en en 19 localidades del Distrito Capital.</t>
  </si>
  <si>
    <t>SUBTOTAL SEGURIDAD</t>
  </si>
  <si>
    <t>SECRETARIA DISTRITAL DE PLANEACIÓN</t>
  </si>
  <si>
    <t>100% del sistema de seguimiento y evaluación de las políticas distritales diseñado y adoptado</t>
  </si>
  <si>
    <t>Realizar 10 estudios que permitan contar con información de calidad para la formulación, seguimiento y evaluación de políticas públicas</t>
  </si>
  <si>
    <t xml:space="preserve">Realizar una caracterización de grupos poblacionales que han sido víctimas en el marco del conflicto armado y que se encuentren en la ciudad de Bogotá, especialmente personas de los sectores LGBTI y personas víctimas de situaciones de riesgo para la ocurrencia del delito de trata, con el fin de desarrollar acciones institucionales para el restablecimiento de derechos </t>
  </si>
  <si>
    <t>SUBTOTAL SDP</t>
  </si>
  <si>
    <t>SUBTOTAL 2017 (SIN LA ALTA CONSEJERÍA PARA LOS DERECHOS DE LAS VÍCTIMAS, LA PAZ Y LA RECONCILIACIÓN</t>
  </si>
  <si>
    <t>ALTA CONSEJERÍA PARA LOS DERECHOS DE LAS VÍCTIMAS, LA PAZ Y LA RECONCILIACIÓN</t>
  </si>
  <si>
    <t xml:space="preserve">Articulación Nación Territorio </t>
  </si>
  <si>
    <t>85% de las metas del PAD son cumplidas por la Administración distrital</t>
  </si>
  <si>
    <t>Gestión de la información para el mejoramiento de la coordinación, articulación y toma de decisiones en el Sistema Distrital de Atención y Reparación a Víctimas, Paz y Reconciliación
Brindar asistencia técnica para la formulación, implementación,seguimiento y evaluación de los planes de mejoramiento a las entidades del orden distrital frente a la politica pública de víctimas, paz y reconciliación.
Formular, actualizar y hacer seguimiento al Plan de Acción Distrital de víctimas, paz y reconciliación en el marco del Comité Distrital de Justicia Transicional
Gestión de alianzas público privadas, articulación nacion distrito y cooperación internacional para la implementación de la política de víctimas, paz y reconciliación
Diseñar, implementar y hacer seguimiento a una estrategia integral de  comunicación y prensa para la Alta Consejería para los Derechos de las Víctimas, la Paz y la Reconciliación </t>
  </si>
  <si>
    <t>1156 Bogotá Mejor para las Víctimas</t>
  </si>
  <si>
    <t>Mejorar la coordinación con las entidades responsables en la implementación de  la política pública de víctimas, la paz y la reconciliación  en el distrito</t>
  </si>
  <si>
    <t>Un sistema de coordinación para la implementación de la política pública de víctimas, paz y reconciliación</t>
  </si>
  <si>
    <t xml:space="preserve">Asistencia y Atención (Ayuda Humanitaria Inmediata) </t>
  </si>
  <si>
    <t>100% de medidas de ayuda humanitaria otorgadas / Número de medidas de ayuda humanitaria solicitadas de acuerdo con los requisitos de ley</t>
  </si>
  <si>
    <t>Otorgar ayuda humanitaria en los términos establecidos en la Ley 1448 de 2011 y la normatividad y jurisprudencia vigente</t>
  </si>
  <si>
    <t>1157 Bogotá Mejor para las Víctimas</t>
  </si>
  <si>
    <t>Optimizar el modelo de prevención, protección, asistencia, atención y reparación integral a víctimas en corresponsabilidad con las entidades competentes</t>
  </si>
  <si>
    <t>100% Medidas de ayuda humanitaria entregadas</t>
  </si>
  <si>
    <t>80.000 Personas con Planes Integrales de Atención con seguimiento (PIA) aplicados</t>
  </si>
  <si>
    <t>Personas con Planes Integrales de Atención con seguimiento (PIA) aplicados</t>
  </si>
  <si>
    <t>1158 Bogotá Mejor para las Víctimas</t>
  </si>
  <si>
    <t xml:space="preserve"> 14500 Planes Integrales de Atención con seguimiento (PIA)</t>
  </si>
  <si>
    <t xml:space="preserve">Asistencia y Atención </t>
  </si>
  <si>
    <t>7 Centros locales de atención a víctimas adecuados</t>
  </si>
  <si>
    <t>Realizar adecuaciones y mantenimiento a la infraestructura física y tecnológica de los 7 CLAV y de un punto de atención</t>
  </si>
  <si>
    <t>1159 Bogotá Mejor para las Víctimas</t>
  </si>
  <si>
    <t>65% de las aqdecuaciones y mantenimiento a la infraestructura física y tecnológica de los 7 CLAV y de un punto de atención</t>
  </si>
  <si>
    <t xml:space="preserve">Verdad y Justicia </t>
  </si>
  <si>
    <t>146 productos educativos y culturales realizados por el CMPR o con el acompañamiento de éste.</t>
  </si>
  <si>
    <t>Desarrollar productos educativos para la pedagogía social y la formación de ciudadanía en memoria, paz y reconciliación 
Acompañar el desarrollo de productos culturales creados por organizaciones para la ciudadanía en temas de memoria, paz y reconciliación 
Adelantar acciones necesarias para la consolidación, sistematización, difusión, uso y acceso del archivo de memoria
Realizar adecuaciones y mantenimiento a la infraestructura física y tecnológica del CMPR</t>
  </si>
  <si>
    <t>1160 Bogotá Mejor para las Víctimas</t>
  </si>
  <si>
    <t>Desarrollar instrumentos de pedagogía social de memoria y paz para la no repetición de la violencia política</t>
  </si>
  <si>
    <t>40 Instrumentos de pedagogía social de memoria y paz para la no repetición de la violencia política</t>
  </si>
  <si>
    <t xml:space="preserve">Paz y reconciliación </t>
  </si>
  <si>
    <t>2 territorios de la ciudad con laboratorios de paz</t>
  </si>
  <si>
    <t>Diseñar e implementar las fases que componen la estrategia para la construcción de paz y reconciliación en el distrito capital</t>
  </si>
  <si>
    <t>1161 Bogotá Mejor para las Víctimas</t>
  </si>
  <si>
    <t>Fortalecer los procesos de construcción de paz a nivel local</t>
  </si>
  <si>
    <t>35 % de las fases implementadas de los Laboratorios de paz</t>
  </si>
  <si>
    <t xml:space="preserve">Participación </t>
  </si>
  <si>
    <t>Protocolo distrital de participación efectiva de las víctimas del conflicto armado ajustado, implementado y con seguimiento</t>
  </si>
  <si>
    <t>Un Protocolo distrital de participación efectiva de las víctimas del conflicto armado ajustado, implementado y con seguimiento</t>
  </si>
  <si>
    <t>Diseñar mecanismos de articulación entre las mesas locales de participación de víctimas y las alcaldías locales para la incidencia en el Comité Distrital de Justicia Transicional</t>
  </si>
  <si>
    <t>1162 Bogotá Mejor para las Víctimas</t>
  </si>
  <si>
    <t>Garantizar que la población víctima del conflicto armado residente en Bogotá, participe efectivamente en los espacios de formulación, implementación y evaluación de la política pública de víctimas</t>
  </si>
  <si>
    <t xml:space="preserve">60% Protocolo distrital de participación efectiva de las víctimas del conflicto armado ajustado, implementado y con seguimiento </t>
  </si>
  <si>
    <t>100% de medidas acordadas</t>
  </si>
  <si>
    <t> Implementación de medidas por el distrito 
en los planes de reparación colectiva acordados con la nación
Implementar medidas para retornos o reubicaciones de acuerdo a los compromisos adquiridos con la nación
Contribuir a la identificación de daños y afectaciones de sujetos de reparación colectiva, reconocidos por la UARIV en el distrito capital
Implementar medidas de reparación colectiva a los sujetos colectivos aprobados por la UARIV, de acuerdo a los compromisos adquiridos por el distrito
Formular, implementar y hacer ajustes al plan de retornos o reubicaciones del distrito capital
Implementar medidas para retornos o reubicaciones de acuerdo a los compromisos adquiridos con la nación</t>
  </si>
  <si>
    <t>1163 Bogotá Mejor para las Víctimas</t>
  </si>
  <si>
    <t>Contribuir a la implementación 
de medidas de reparación integral</t>
  </si>
  <si>
    <t xml:space="preserve">100% de las medidas  de reparación integral acordadas implementadas </t>
  </si>
  <si>
    <t>Asistencia  y Atención Procesos en curso</t>
  </si>
  <si>
    <t>Rep. integral Procesos en curso</t>
  </si>
  <si>
    <t>SUBTOTAL ALTA CONSEJERÍA</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</si>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</sst>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numFmt numFmtId="165" formatCode="_-\$* #,##0_-;&quot;-$&quot;* #,##0_-;_-\$* \-_-;_-@_-"/>
    <numFmt numFmtId="166" formatCode="_-[$$-240A]\ * #,##0.00_-;\-[$$-240A]\ * #,##0.00_-;_-[$$-240A]\ * &quot;-&quot;??_-;_-@_-"/>
    <numFmt numFmtId="167" formatCode="_-\$* #,##0.00_-;&quot;-$&quot;* #,##0.00_-;_-\$* \-??_-;_-@_-"/>
    <numFmt numFmtId="168" formatCode="_-* #,##0.00_-;\-* #,##0.00_-;_-* \-??_-;_-@_-"/>
    <numFmt numFmtId="169" formatCode="_-* #,##0.00\ _€_-;\-* #,##0.00\ _€_-;_-* \-??\ _€_-;_-@_-"/>
    <numFmt numFmtId="170" formatCode="_-* #,##0\ &quot;€&quot;_-;\-* #,##0\ &quot;€&quot;_-;_-* &quot;-&quot;\ &quot;€&quot;_-;_-@_-"/>
    <numFmt numFmtId="171" formatCode="_(* #,##0_);_(* \(#,##0\);_(* \-??_);_(@_)"/>
  </numFmts>
  <fonts count="21" x14ac:knownFonts="1">
    <font>
      <sz val="10"/>
      <name val="Arial"/>
      <family val="2"/>
    </font>
    <font>
      <sz val="11"/>
      <color indexed="8"/>
      <name val="Calibri"/>
      <family val="2"/>
    </font>
    <font>
      <b/>
      <sz val="10"/>
      <color indexed="8"/>
      <name val="Arial"/>
      <family val="2"/>
    </font>
    <font>
      <sz val="10"/>
      <name val="Arial"/>
      <family val="2"/>
    </font>
    <font>
      <sz val="10"/>
      <color indexed="8"/>
      <name val="Arial"/>
      <family val="2"/>
    </font>
    <font>
      <sz val="10"/>
      <name val="Mangal"/>
      <family val="2"/>
    </font>
    <font>
      <b/>
      <sz val="10"/>
      <name val="Arial"/>
      <family val="2"/>
    </font>
    <font>
      <b/>
      <sz val="10"/>
      <color rgb="FFFF0000"/>
      <name val="Arial"/>
      <family val="2"/>
    </font>
    <font>
      <sz val="10"/>
      <color rgb="FF000000"/>
      <name val="Arial"/>
      <family val="2"/>
    </font>
    <font>
      <sz val="10"/>
      <name val="Arial "/>
    </font>
    <font>
      <b/>
      <sz val="10"/>
      <name val="Arial "/>
    </font>
    <font>
      <sz val="10"/>
      <color theme="1"/>
      <name val="Arial "/>
    </font>
    <font>
      <sz val="10"/>
      <color rgb="FF000000"/>
      <name val="Arial "/>
    </font>
    <font>
      <sz val="10"/>
      <color indexed="8"/>
      <name val="Arial "/>
    </font>
    <font>
      <sz val="5.0999999999999996"/>
      <color indexed="8"/>
      <name val="Segoe UI"/>
      <family val="2"/>
    </font>
    <font>
      <sz val="9"/>
      <color indexed="8"/>
      <name val="Tahoma"/>
      <family val="2"/>
    </font>
    <font>
      <sz val="11"/>
      <color indexed="8"/>
      <name val="Tahoma"/>
      <family val="2"/>
    </font>
    <font>
      <b/>
      <sz val="9"/>
      <color indexed="8"/>
      <name val="Tahoma"/>
      <family val="2"/>
    </font>
    <font>
      <sz val="8"/>
      <color indexed="8"/>
      <name val="Segoe UI"/>
      <family val="2"/>
    </font>
    <font>
      <b/>
      <sz val="9"/>
      <color indexed="81"/>
      <name val="Tahoma"/>
      <family val="2"/>
    </font>
    <font>
      <sz val="9"/>
      <color indexed="81"/>
      <name val="Tahoma"/>
      <family val="2"/>
    </font>
  </fonts>
  <fills count="13">
    <fill>
      <patternFill patternType="none"/>
    </fill>
    <fill>
      <patternFill patternType="gray125"/>
    </fill>
    <fill>
      <patternFill patternType="solid">
        <fgColor theme="0"/>
        <bgColor indexed="40"/>
      </patternFill>
    </fill>
    <fill>
      <patternFill patternType="solid">
        <fgColor theme="0"/>
        <bgColor indexed="64"/>
      </patternFill>
    </fill>
    <fill>
      <patternFill patternType="solid">
        <fgColor theme="0"/>
        <bgColor indexed="44"/>
      </patternFill>
    </fill>
    <fill>
      <patternFill patternType="solid">
        <fgColor indexed="31"/>
        <bgColor indexed="44"/>
      </patternFill>
    </fill>
    <fill>
      <patternFill patternType="solid">
        <fgColor rgb="FFFFFF00"/>
        <bgColor indexed="44"/>
      </patternFill>
    </fill>
    <fill>
      <patternFill patternType="solid">
        <fgColor indexed="9"/>
        <bgColor indexed="26"/>
      </patternFill>
    </fill>
    <fill>
      <patternFill patternType="solid">
        <fgColor theme="0"/>
        <bgColor indexed="45"/>
      </patternFill>
    </fill>
    <fill>
      <patternFill patternType="solid">
        <fgColor indexed="47"/>
        <bgColor indexed="45"/>
      </patternFill>
    </fill>
    <fill>
      <patternFill patternType="solid">
        <fgColor theme="4" tint="0.59999389629810485"/>
        <bgColor indexed="64"/>
      </patternFill>
    </fill>
    <fill>
      <patternFill patternType="solid">
        <fgColor indexed="49"/>
        <bgColor indexed="40"/>
      </patternFill>
    </fill>
    <fill>
      <patternFill patternType="solid">
        <fgColor rgb="FFFFFF0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indexed="8"/>
      </bottom>
      <diagonal/>
    </border>
    <border>
      <left/>
      <right style="thin">
        <color auto="1"/>
      </right>
      <top/>
      <bottom style="thin">
        <color indexed="8"/>
      </bottom>
      <diagonal/>
    </border>
    <border>
      <left/>
      <right style="thin">
        <color auto="1"/>
      </right>
      <top/>
      <bottom/>
      <diagonal/>
    </border>
  </borders>
  <cellStyleXfs count="8">
    <xf numFmtId="0" fontId="0" fillId="0" borderId="0"/>
    <xf numFmtId="168" fontId="5" fillId="0" borderId="0" applyFill="0" applyBorder="0" applyAlignment="0" applyProtection="0"/>
    <xf numFmtId="167" fontId="5" fillId="0" borderId="0" applyFill="0" applyBorder="0" applyAlignment="0" applyProtection="0"/>
    <xf numFmtId="170" fontId="3" fillId="0" borderId="0" applyFill="0" applyBorder="0" applyAlignment="0" applyProtection="0"/>
    <xf numFmtId="0" fontId="1" fillId="0" borderId="0"/>
    <xf numFmtId="165" fontId="5" fillId="0" borderId="0" applyFill="0" applyBorder="0" applyAlignment="0" applyProtection="0"/>
    <xf numFmtId="0" fontId="1" fillId="0" borderId="0"/>
    <xf numFmtId="169" fontId="3" fillId="0" borderId="0" applyBorder="0" applyAlignment="0" applyProtection="0"/>
  </cellStyleXfs>
  <cellXfs count="170">
    <xf numFmtId="0" fontId="0" fillId="0" borderId="0" xfId="0"/>
    <xf numFmtId="0" fontId="2" fillId="2" borderId="1" xfId="4" applyFont="1" applyFill="1" applyBorder="1" applyAlignment="1">
      <alignment horizontal="center" vertical="center" wrapText="1"/>
    </xf>
    <xf numFmtId="1" fontId="2" fillId="2" borderId="1" xfId="4" applyNumberFormat="1" applyFont="1" applyFill="1" applyBorder="1" applyAlignment="1">
      <alignment horizontal="center" vertical="center" wrapText="1"/>
    </xf>
    <xf numFmtId="164" fontId="2" fillId="2" borderId="1" xfId="4" applyNumberFormat="1" applyFont="1" applyFill="1" applyBorder="1" applyAlignment="1">
      <alignment horizontal="center" vertical="center" wrapText="1"/>
    </xf>
    <xf numFmtId="1" fontId="4" fillId="0" borderId="3" xfId="4" applyNumberFormat="1" applyFont="1" applyBorder="1" applyAlignment="1">
      <alignment horizontal="center" vertical="center"/>
    </xf>
    <xf numFmtId="0" fontId="2" fillId="3" borderId="4" xfId="4" applyFont="1" applyFill="1" applyBorder="1" applyAlignment="1">
      <alignment horizontal="center" vertical="center" wrapText="1"/>
    </xf>
    <xf numFmtId="1" fontId="4" fillId="0" borderId="4" xfId="4" applyNumberFormat="1" applyFont="1" applyBorder="1" applyAlignment="1">
      <alignment horizontal="center" vertical="center"/>
    </xf>
    <xf numFmtId="0" fontId="2" fillId="3" borderId="3" xfId="4" applyFont="1" applyFill="1" applyBorder="1" applyAlignment="1">
      <alignment horizontal="center" vertical="center" wrapText="1"/>
    </xf>
    <xf numFmtId="0" fontId="4" fillId="0" borderId="3" xfId="4" applyFont="1" applyBorder="1" applyAlignment="1">
      <alignment horizontal="center" vertical="center" wrapText="1"/>
    </xf>
    <xf numFmtId="1" fontId="3" fillId="0" borderId="1" xfId="4" applyNumberFormat="1" applyFont="1" applyBorder="1" applyAlignment="1">
      <alignment horizontal="center" vertical="center" wrapText="1"/>
    </xf>
    <xf numFmtId="1" fontId="3" fillId="0" borderId="1" xfId="4"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1" fontId="3" fillId="7" borderId="1" xfId="0" applyNumberFormat="1" applyFont="1" applyFill="1" applyBorder="1" applyAlignment="1">
      <alignment horizontal="center" vertical="center" wrapText="1"/>
    </xf>
    <xf numFmtId="1" fontId="6"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0" fontId="2" fillId="8" borderId="7"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1" fontId="3" fillId="9" borderId="1" xfId="2" applyNumberFormat="1" applyFont="1" applyFill="1" applyBorder="1" applyAlignment="1" applyProtection="1">
      <alignment horizontal="center" vertical="center" wrapText="1"/>
    </xf>
    <xf numFmtId="1" fontId="3" fillId="9" borderId="1" xfId="1" applyNumberFormat="1" applyFont="1" applyFill="1" applyBorder="1" applyAlignment="1" applyProtection="1">
      <alignment horizontal="center" vertical="center" wrapText="1"/>
    </xf>
    <xf numFmtId="1" fontId="6" fillId="5" borderId="1" xfId="1" applyNumberFormat="1" applyFont="1" applyFill="1" applyBorder="1" applyAlignment="1" applyProtection="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2" fillId="3" borderId="0" xfId="0" applyFont="1" applyFill="1" applyAlignment="1">
      <alignment horizontal="center" vertical="center" wrapText="1"/>
    </xf>
    <xf numFmtId="1" fontId="2" fillId="5" borderId="1" xfId="0" applyNumberFormat="1" applyFont="1" applyFill="1" applyBorder="1" applyAlignment="1">
      <alignment horizontal="center" vertical="center" wrapText="1"/>
    </xf>
    <xf numFmtId="0" fontId="6" fillId="3" borderId="1" xfId="6" applyFont="1" applyFill="1" applyBorder="1" applyAlignment="1">
      <alignment horizontal="center" vertical="center" wrapText="1"/>
    </xf>
    <xf numFmtId="0" fontId="3" fillId="0" borderId="1" xfId="6" applyFont="1" applyBorder="1" applyAlignment="1">
      <alignment horizontal="center" vertical="center" wrapText="1"/>
    </xf>
    <xf numFmtId="1" fontId="3" fillId="0" borderId="1" xfId="6" applyNumberFormat="1" applyFont="1" applyBorder="1" applyAlignment="1">
      <alignment horizontal="center" vertical="center" wrapText="1"/>
    </xf>
    <xf numFmtId="0" fontId="6" fillId="5" borderId="5" xfId="6" applyFont="1" applyFill="1" applyBorder="1" applyAlignment="1">
      <alignment horizontal="center" vertical="center" wrapText="1"/>
    </xf>
    <xf numFmtId="170" fontId="3" fillId="0" borderId="0" xfId="3" applyFill="1" applyBorder="1" applyAlignment="1">
      <alignment horizontal="center" vertical="center" wrapText="1"/>
    </xf>
    <xf numFmtId="0" fontId="2" fillId="2" borderId="5" xfId="4" applyFont="1" applyFill="1" applyBorder="1" applyAlignment="1">
      <alignment horizontal="center" vertical="center" wrapText="1"/>
    </xf>
    <xf numFmtId="1" fontId="2" fillId="11" borderId="1" xfId="4"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5" xfId="0" applyFont="1" applyBorder="1" applyAlignment="1">
      <alignment horizontal="center" vertical="center" wrapText="1"/>
    </xf>
    <xf numFmtId="171" fontId="9" fillId="7" borderId="5" xfId="1" applyNumberFormat="1" applyFont="1" applyFill="1" applyBorder="1" applyAlignment="1" applyProtection="1">
      <alignment horizontal="center" vertical="center" wrapText="1"/>
    </xf>
    <xf numFmtId="0" fontId="9" fillId="0" borderId="5" xfId="0" applyFont="1" applyBorder="1" applyAlignment="1">
      <alignment horizontal="center" vertical="center" wrapText="1"/>
    </xf>
    <xf numFmtId="0" fontId="13" fillId="7"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2" fillId="11" borderId="1" xfId="4" applyFont="1" applyFill="1" applyBorder="1" applyAlignment="1">
      <alignment horizontal="center" vertical="center" wrapText="1"/>
    </xf>
    <xf numFmtId="0" fontId="10" fillId="3" borderId="16" xfId="0" applyFont="1" applyFill="1" applyBorder="1" applyAlignment="1">
      <alignment horizontal="center" vertical="center" wrapText="1"/>
    </xf>
    <xf numFmtId="171" fontId="13" fillId="7" borderId="5" xfId="1" applyNumberFormat="1" applyFont="1" applyFill="1" applyBorder="1" applyAlignment="1" applyProtection="1">
      <alignment horizontal="center" vertical="center" wrapText="1"/>
    </xf>
    <xf numFmtId="0" fontId="2" fillId="5"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4"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1" xfId="4" applyFont="1" applyFill="1" applyBorder="1" applyAlignment="1">
      <alignment horizontal="center" vertical="center" wrapText="1"/>
    </xf>
    <xf numFmtId="1" fontId="4" fillId="0" borderId="1" xfId="4" applyNumberFormat="1" applyFont="1" applyBorder="1" applyAlignment="1">
      <alignment horizontal="center" vertical="center"/>
    </xf>
    <xf numFmtId="0" fontId="2" fillId="3" borderId="1" xfId="4" applyFont="1" applyFill="1" applyBorder="1" applyAlignment="1">
      <alignment horizontal="center" vertical="center" wrapText="1"/>
    </xf>
    <xf numFmtId="0" fontId="4" fillId="0" borderId="1" xfId="4"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4" applyFont="1" applyFill="1" applyBorder="1" applyAlignment="1">
      <alignment horizontal="center" vertical="center" wrapText="1"/>
    </xf>
    <xf numFmtId="0" fontId="4" fillId="0" borderId="1" xfId="4" applyFont="1" applyBorder="1" applyAlignment="1">
      <alignment horizontal="center" vertical="center" wrapText="1"/>
    </xf>
    <xf numFmtId="1" fontId="4" fillId="0" borderId="1" xfId="4" applyNumberFormat="1" applyFont="1" applyBorder="1" applyAlignment="1">
      <alignment horizontal="center" vertical="center"/>
    </xf>
    <xf numFmtId="0" fontId="6" fillId="3" borderId="1" xfId="4" applyFont="1" applyFill="1" applyBorder="1" applyAlignment="1">
      <alignment horizontal="center" vertical="center" wrapText="1"/>
    </xf>
    <xf numFmtId="0" fontId="7" fillId="3" borderId="1" xfId="4"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8" xfId="0" applyFont="1" applyFill="1" applyBorder="1" applyAlignment="1">
      <alignment horizontal="center" vertical="center" wrapText="1"/>
    </xf>
    <xf numFmtId="171" fontId="13" fillId="7" borderId="5" xfId="1" applyNumberFormat="1" applyFont="1" applyFill="1" applyBorder="1" applyAlignment="1" applyProtection="1">
      <alignment horizontal="center" vertical="center" wrapText="1"/>
    </xf>
    <xf numFmtId="0" fontId="6" fillId="5" borderId="8" xfId="6" applyFont="1" applyFill="1" applyBorder="1" applyAlignment="1">
      <alignment horizontal="center" vertical="center" wrapText="1"/>
    </xf>
    <xf numFmtId="0" fontId="6" fillId="5" borderId="3" xfId="6"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6" fillId="5" borderId="2" xfId="6" applyFont="1" applyFill="1" applyBorder="1" applyAlignment="1">
      <alignment horizontal="center" vertical="center" wrapText="1"/>
    </xf>
    <xf numFmtId="0" fontId="6" fillId="5" borderId="1" xfId="6"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4" applyFont="1" applyFill="1" applyBorder="1" applyAlignment="1">
      <alignment horizontal="center" vertical="center" wrapText="1"/>
    </xf>
    <xf numFmtId="0" fontId="2" fillId="3" borderId="11" xfId="4" applyFont="1" applyFill="1" applyBorder="1" applyAlignment="1">
      <alignment horizontal="center" vertical="center" wrapText="1"/>
    </xf>
    <xf numFmtId="0" fontId="2" fillId="11" borderId="1" xfId="4"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5" borderId="14" xfId="6" applyFont="1" applyFill="1" applyBorder="1" applyAlignment="1">
      <alignment horizontal="center" vertical="center" wrapText="1"/>
    </xf>
    <xf numFmtId="0" fontId="6" fillId="5" borderId="15" xfId="6" applyFont="1" applyFill="1" applyBorder="1" applyAlignment="1">
      <alignment horizontal="center" vertical="center" wrapText="1"/>
    </xf>
    <xf numFmtId="0" fontId="2" fillId="11" borderId="6" xfId="4" applyFont="1" applyFill="1" applyBorder="1" applyAlignment="1">
      <alignment horizontal="center" vertical="center" wrapText="1"/>
    </xf>
    <xf numFmtId="0" fontId="10" fillId="3"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1" fontId="2" fillId="5" borderId="1" xfId="0" applyNumberFormat="1" applyFont="1" applyFill="1" applyBorder="1" applyAlignment="1">
      <alignment horizontal="center" vertical="center"/>
    </xf>
    <xf numFmtId="1" fontId="2" fillId="5" borderId="1" xfId="4" applyNumberFormat="1" applyFont="1" applyFill="1" applyBorder="1" applyAlignment="1">
      <alignment horizontal="center" vertical="center"/>
    </xf>
    <xf numFmtId="1" fontId="6" fillId="5" borderId="1" xfId="4" applyNumberFormat="1" applyFont="1" applyFill="1" applyBorder="1" applyAlignment="1">
      <alignment horizontal="center" vertical="center"/>
    </xf>
    <xf numFmtId="1" fontId="4" fillId="0" borderId="1" xfId="4" applyNumberFormat="1" applyFont="1" applyBorder="1" applyAlignment="1">
      <alignment horizontal="center" vertical="center" wrapText="1"/>
    </xf>
    <xf numFmtId="0" fontId="0" fillId="0" borderId="5" xfId="0" applyFont="1" applyBorder="1" applyAlignment="1">
      <alignment horizontal="center" vertical="center" textRotation="90"/>
    </xf>
    <xf numFmtId="166" fontId="3" fillId="0" borderId="5" xfId="3" applyNumberFormat="1" applyBorder="1" applyAlignment="1">
      <alignment horizontal="center" vertical="center"/>
    </xf>
    <xf numFmtId="167" fontId="0" fillId="0" borderId="5" xfId="2" applyFont="1" applyBorder="1" applyAlignment="1">
      <alignment horizontal="center" vertical="center"/>
    </xf>
    <xf numFmtId="167" fontId="0" fillId="0" borderId="0" xfId="2" applyFont="1" applyBorder="1" applyAlignment="1">
      <alignment horizontal="center" vertical="center"/>
    </xf>
    <xf numFmtId="166" fontId="6" fillId="10" borderId="5" xfId="3" applyNumberFormat="1" applyFont="1" applyFill="1" applyBorder="1" applyAlignment="1">
      <alignment horizontal="center" vertical="center"/>
    </xf>
    <xf numFmtId="166" fontId="6" fillId="10" borderId="5" xfId="2" applyNumberFormat="1" applyFont="1" applyFill="1" applyBorder="1" applyAlignment="1">
      <alignment horizontal="center" vertical="center"/>
    </xf>
    <xf numFmtId="1" fontId="2" fillId="5" borderId="3" xfId="0" applyNumberFormat="1" applyFont="1" applyFill="1" applyBorder="1" applyAlignment="1">
      <alignment horizontal="center" vertical="center"/>
    </xf>
    <xf numFmtId="1" fontId="3" fillId="0" borderId="0" xfId="0" applyNumberFormat="1" applyFont="1" applyAlignment="1">
      <alignment horizontal="center" vertical="center"/>
    </xf>
    <xf numFmtId="0" fontId="2" fillId="2" borderId="1" xfId="4" applyFont="1" applyFill="1" applyBorder="1" applyAlignment="1">
      <alignment horizontal="center" vertical="center"/>
    </xf>
    <xf numFmtId="0" fontId="4" fillId="3" borderId="0" xfId="0" applyFont="1" applyFill="1" applyAlignment="1">
      <alignment horizontal="center" vertical="center"/>
    </xf>
    <xf numFmtId="0" fontId="4" fillId="0" borderId="1" xfId="4" applyFont="1" applyBorder="1" applyAlignment="1">
      <alignment horizontal="center" vertical="center"/>
    </xf>
    <xf numFmtId="164" fontId="4" fillId="0" borderId="1" xfId="4" applyNumberFormat="1" applyFont="1" applyBorder="1" applyAlignment="1">
      <alignment horizontal="center" vertical="center" wrapText="1"/>
    </xf>
    <xf numFmtId="164" fontId="4" fillId="0" borderId="1" xfId="5" applyNumberFormat="1" applyFont="1" applyFill="1" applyBorder="1" applyAlignment="1" applyProtection="1">
      <alignment horizontal="center" vertical="center"/>
    </xf>
    <xf numFmtId="164" fontId="4" fillId="0" borderId="1" xfId="4" applyNumberFormat="1" applyFont="1" applyBorder="1" applyAlignment="1">
      <alignment horizontal="center" vertical="center"/>
    </xf>
    <xf numFmtId="0" fontId="4" fillId="0" borderId="0" xfId="0" applyFont="1" applyAlignment="1">
      <alignment horizontal="center" vertical="center"/>
    </xf>
    <xf numFmtId="0" fontId="4" fillId="0" borderId="3" xfId="4" applyFont="1" applyBorder="1" applyAlignment="1">
      <alignment horizontal="center" vertical="center"/>
    </xf>
    <xf numFmtId="164" fontId="4" fillId="0" borderId="3" xfId="4" applyNumberFormat="1" applyFont="1" applyBorder="1" applyAlignment="1">
      <alignment horizontal="center" vertical="center" wrapText="1"/>
    </xf>
    <xf numFmtId="164" fontId="4" fillId="0" borderId="3" xfId="5" applyNumberFormat="1" applyFont="1" applyFill="1" applyBorder="1" applyAlignment="1" applyProtection="1">
      <alignment horizontal="center" vertical="center"/>
    </xf>
    <xf numFmtId="164" fontId="4" fillId="0" borderId="3" xfId="4" applyNumberFormat="1" applyFont="1" applyBorder="1" applyAlignment="1">
      <alignment horizontal="center" vertical="center"/>
    </xf>
    <xf numFmtId="166" fontId="4" fillId="0" borderId="0" xfId="0" applyNumberFormat="1" applyFont="1" applyAlignment="1">
      <alignment horizontal="center" vertical="center"/>
    </xf>
    <xf numFmtId="0" fontId="4" fillId="0" borderId="4" xfId="4" applyFont="1" applyBorder="1" applyAlignment="1">
      <alignment horizontal="center" vertical="center" wrapText="1"/>
    </xf>
    <xf numFmtId="0" fontId="4" fillId="0" borderId="4" xfId="4" applyFont="1" applyBorder="1" applyAlignment="1">
      <alignment horizontal="center" vertical="center"/>
    </xf>
    <xf numFmtId="164" fontId="4" fillId="0" borderId="4" xfId="4" applyNumberFormat="1" applyFont="1" applyBorder="1" applyAlignment="1">
      <alignment horizontal="center" vertical="center" wrapText="1"/>
    </xf>
    <xf numFmtId="164" fontId="4" fillId="0" borderId="4" xfId="5" applyNumberFormat="1" applyFont="1" applyFill="1" applyBorder="1" applyAlignment="1" applyProtection="1">
      <alignment horizontal="center" vertical="center"/>
    </xf>
    <xf numFmtId="164" fontId="4" fillId="0" borderId="4" xfId="4" applyNumberFormat="1" applyFont="1" applyBorder="1" applyAlignment="1">
      <alignment horizontal="center" vertical="center"/>
    </xf>
    <xf numFmtId="0" fontId="2" fillId="5" borderId="1" xfId="0" applyFont="1" applyFill="1" applyBorder="1" applyAlignment="1">
      <alignment horizontal="center" vertical="center"/>
    </xf>
    <xf numFmtId="164" fontId="2" fillId="5" borderId="1" xfId="0" applyNumberFormat="1" applyFont="1" applyFill="1" applyBorder="1" applyAlignment="1">
      <alignment horizontal="center" vertical="center"/>
    </xf>
    <xf numFmtId="164" fontId="2" fillId="6" borderId="1" xfId="5" applyNumberFormat="1" applyFont="1" applyFill="1" applyBorder="1" applyAlignment="1" applyProtection="1">
      <alignment horizontal="center" vertical="center"/>
    </xf>
    <xf numFmtId="164" fontId="2" fillId="5" borderId="1" xfId="5" applyNumberFormat="1" applyFont="1" applyFill="1" applyBorder="1" applyAlignment="1" applyProtection="1">
      <alignment horizontal="center" vertical="center"/>
    </xf>
    <xf numFmtId="164" fontId="4" fillId="0" borderId="3" xfId="5" applyNumberFormat="1" applyFont="1" applyFill="1" applyBorder="1" applyAlignment="1" applyProtection="1">
      <alignment horizontal="center" vertical="center" wrapText="1"/>
    </xf>
    <xf numFmtId="164" fontId="4" fillId="0" borderId="8" xfId="4" applyNumberFormat="1" applyFont="1" applyBorder="1" applyAlignment="1">
      <alignment horizontal="center" vertical="center" wrapText="1"/>
    </xf>
    <xf numFmtId="167" fontId="4" fillId="0" borderId="0" xfId="0" applyNumberFormat="1" applyFont="1" applyAlignment="1">
      <alignment horizontal="center" vertical="center"/>
    </xf>
    <xf numFmtId="164" fontId="4" fillId="0" borderId="1" xfId="4" applyNumberFormat="1" applyFont="1" applyBorder="1" applyAlignment="1">
      <alignment horizontal="center" vertical="center"/>
    </xf>
    <xf numFmtId="164" fontId="4" fillId="0" borderId="6" xfId="4" applyNumberFormat="1" applyFont="1" applyBorder="1" applyAlignment="1">
      <alignment horizontal="center" vertical="center"/>
    </xf>
    <xf numFmtId="0" fontId="3" fillId="0" borderId="0" xfId="0" applyFont="1" applyAlignment="1">
      <alignment horizontal="center" vertical="center"/>
    </xf>
    <xf numFmtId="0" fontId="2" fillId="5" borderId="1" xfId="4" applyFont="1" applyFill="1" applyBorder="1" applyAlignment="1">
      <alignment horizontal="center" vertical="center"/>
    </xf>
    <xf numFmtId="164" fontId="2" fillId="5" borderId="1" xfId="4" applyNumberFormat="1" applyFont="1" applyFill="1" applyBorder="1" applyAlignment="1">
      <alignment horizontal="center" vertical="center"/>
    </xf>
    <xf numFmtId="0" fontId="3" fillId="0" borderId="1" xfId="4" applyFont="1" applyBorder="1" applyAlignment="1">
      <alignment horizontal="center" vertical="center" wrapText="1"/>
    </xf>
    <xf numFmtId="164" fontId="3" fillId="0" borderId="1" xfId="4" applyNumberFormat="1" applyFont="1" applyBorder="1" applyAlignment="1">
      <alignment horizontal="center" vertical="center" wrapText="1"/>
    </xf>
    <xf numFmtId="164" fontId="3" fillId="0" borderId="1" xfId="5" applyNumberFormat="1" applyFont="1" applyFill="1" applyBorder="1" applyAlignment="1" applyProtection="1">
      <alignment horizontal="center" vertical="center"/>
    </xf>
    <xf numFmtId="164" fontId="3" fillId="0" borderId="6" xfId="5" applyNumberFormat="1" applyFont="1" applyFill="1" applyBorder="1" applyAlignment="1" applyProtection="1">
      <alignment horizontal="center" vertical="center"/>
    </xf>
    <xf numFmtId="164" fontId="3" fillId="0" borderId="0" xfId="5" applyNumberFormat="1" applyFont="1" applyFill="1" applyBorder="1" applyAlignment="1" applyProtection="1">
      <alignment horizontal="center" vertical="center"/>
    </xf>
    <xf numFmtId="0" fontId="3" fillId="0" borderId="1" xfId="4" applyFont="1" applyFill="1" applyBorder="1" applyAlignment="1">
      <alignment horizontal="center" vertical="center" wrapText="1"/>
    </xf>
    <xf numFmtId="164" fontId="3" fillId="0" borderId="1" xfId="4" applyNumberFormat="1" applyFont="1" applyFill="1" applyBorder="1" applyAlignment="1">
      <alignment horizontal="center" vertical="center" wrapText="1"/>
    </xf>
    <xf numFmtId="164" fontId="3" fillId="0" borderId="1" xfId="5" applyNumberFormat="1" applyFont="1" applyFill="1" applyBorder="1" applyAlignment="1" applyProtection="1">
      <alignment horizontal="center" vertical="center"/>
    </xf>
    <xf numFmtId="0" fontId="6" fillId="0" borderId="1" xfId="4" applyFont="1" applyBorder="1" applyAlignment="1">
      <alignment horizontal="center" vertical="center" wrapText="1"/>
    </xf>
    <xf numFmtId="164" fontId="3" fillId="0" borderId="8" xfId="5" applyNumberFormat="1" applyFont="1" applyFill="1" applyBorder="1" applyAlignment="1" applyProtection="1">
      <alignment horizontal="center" vertical="center"/>
    </xf>
    <xf numFmtId="164" fontId="6" fillId="0" borderId="1" xfId="4" applyNumberFormat="1" applyFont="1" applyFill="1" applyBorder="1" applyAlignment="1">
      <alignment horizontal="center" vertical="center" wrapText="1"/>
    </xf>
    <xf numFmtId="3" fontId="3" fillId="0" borderId="1" xfId="4" applyNumberFormat="1" applyFont="1" applyBorder="1" applyAlignment="1">
      <alignment horizontal="center" vertical="center" wrapText="1"/>
    </xf>
    <xf numFmtId="164" fontId="3" fillId="0" borderId="2" xfId="5" applyNumberFormat="1" applyFont="1" applyFill="1" applyBorder="1" applyAlignment="1" applyProtection="1">
      <alignment horizontal="center" vertical="center"/>
    </xf>
    <xf numFmtId="164" fontId="3" fillId="0" borderId="1" xfId="5" applyNumberFormat="1" applyFont="1" applyFill="1" applyBorder="1" applyAlignment="1" applyProtection="1">
      <alignment horizontal="center" vertical="center" wrapText="1"/>
    </xf>
    <xf numFmtId="164" fontId="3" fillId="0" borderId="6" xfId="5" applyNumberFormat="1" applyFont="1" applyFill="1" applyBorder="1" applyAlignment="1" applyProtection="1">
      <alignment horizontal="center" vertical="center" wrapText="1"/>
    </xf>
    <xf numFmtId="0" fontId="6" fillId="5" borderId="1" xfId="4" applyFont="1" applyFill="1" applyBorder="1" applyAlignment="1">
      <alignment horizontal="center" vertical="center"/>
    </xf>
    <xf numFmtId="164" fontId="6" fillId="5" borderId="1" xfId="4" applyNumberFormat="1" applyFont="1" applyFill="1" applyBorder="1" applyAlignment="1">
      <alignment horizontal="center" vertical="center"/>
    </xf>
    <xf numFmtId="164" fontId="3" fillId="7" borderId="1" xfId="0" applyNumberFormat="1" applyFont="1" applyFill="1" applyBorder="1" applyAlignment="1">
      <alignment horizontal="center" vertical="center" wrapText="1"/>
    </xf>
    <xf numFmtId="164" fontId="3" fillId="7" borderId="1" xfId="5" applyNumberFormat="1" applyFont="1" applyFill="1" applyBorder="1" applyAlignment="1" applyProtection="1">
      <alignment horizontal="center" vertical="center" wrapText="1"/>
    </xf>
    <xf numFmtId="164" fontId="6" fillId="5" borderId="1" xfId="0" applyNumberFormat="1" applyFont="1" applyFill="1" applyBorder="1" applyAlignment="1">
      <alignment horizontal="center" vertical="center" wrapText="1"/>
    </xf>
    <xf numFmtId="164" fontId="6" fillId="5" borderId="1" xfId="5" applyNumberFormat="1" applyFont="1" applyFill="1" applyBorder="1" applyAlignment="1" applyProtection="1">
      <alignment horizontal="center" vertical="center" wrapText="1"/>
    </xf>
    <xf numFmtId="164" fontId="3" fillId="0" borderId="1" xfId="2" applyNumberFormat="1" applyFont="1" applyFill="1" applyBorder="1" applyAlignment="1" applyProtection="1">
      <alignment horizontal="center" vertical="center" wrapText="1"/>
    </xf>
    <xf numFmtId="164"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64" fontId="6" fillId="5" borderId="1" xfId="2" applyNumberFormat="1" applyFont="1" applyFill="1" applyBorder="1" applyAlignment="1" applyProtection="1">
      <alignment horizontal="center" vertical="center" wrapText="1"/>
    </xf>
    <xf numFmtId="164" fontId="3" fillId="9" borderId="1" xfId="0" applyNumberFormat="1" applyFont="1" applyFill="1" applyBorder="1" applyAlignment="1">
      <alignment horizontal="center" vertical="center" wrapText="1"/>
    </xf>
    <xf numFmtId="164" fontId="3" fillId="9" borderId="1" xfId="5" applyNumberFormat="1" applyFont="1" applyFill="1" applyBorder="1" applyAlignment="1" applyProtection="1">
      <alignment horizontal="center" vertical="center" wrapText="1"/>
    </xf>
    <xf numFmtId="0" fontId="4" fillId="9" borderId="0" xfId="0" applyFont="1" applyFill="1" applyAlignment="1">
      <alignment horizontal="center" vertical="center"/>
    </xf>
    <xf numFmtId="164" fontId="3" fillId="7" borderId="1" xfId="2" applyNumberFormat="1" applyFont="1" applyFill="1" applyBorder="1" applyAlignment="1" applyProtection="1">
      <alignment horizontal="center" vertical="center" wrapText="1"/>
    </xf>
    <xf numFmtId="164" fontId="2" fillId="5" borderId="1" xfId="0" applyNumberFormat="1" applyFont="1" applyFill="1" applyBorder="1" applyAlignment="1">
      <alignment horizontal="center" vertical="center" wrapText="1"/>
    </xf>
    <xf numFmtId="164" fontId="2" fillId="5" borderId="1" xfId="5" applyNumberFormat="1" applyFont="1" applyFill="1" applyBorder="1" applyAlignment="1" applyProtection="1">
      <alignment horizontal="center" vertical="center" wrapText="1"/>
    </xf>
    <xf numFmtId="3" fontId="3" fillId="0" borderId="1" xfId="6" applyNumberFormat="1" applyFont="1" applyBorder="1" applyAlignment="1">
      <alignment horizontal="center" vertical="center" wrapText="1"/>
    </xf>
    <xf numFmtId="164" fontId="3" fillId="0" borderId="1" xfId="6" applyNumberFormat="1" applyFont="1" applyBorder="1" applyAlignment="1">
      <alignment horizontal="center" vertical="center" wrapText="1"/>
    </xf>
    <xf numFmtId="164" fontId="3" fillId="0" borderId="6" xfId="6" applyNumberFormat="1" applyFont="1" applyBorder="1" applyAlignment="1">
      <alignment horizontal="center" vertical="center" wrapText="1"/>
    </xf>
    <xf numFmtId="164" fontId="3" fillId="0" borderId="9" xfId="6" applyNumberFormat="1" applyFont="1" applyBorder="1" applyAlignment="1">
      <alignment horizontal="center" vertical="center" wrapText="1"/>
    </xf>
    <xf numFmtId="0" fontId="4" fillId="0" borderId="6" xfId="4" applyFont="1" applyBorder="1" applyAlignment="1">
      <alignment horizontal="center" vertical="center" wrapText="1"/>
    </xf>
    <xf numFmtId="164" fontId="3" fillId="0" borderId="1" xfId="7" applyNumberFormat="1" applyFont="1" applyBorder="1" applyAlignment="1" applyProtection="1">
      <alignment horizontal="center" vertical="center"/>
    </xf>
    <xf numFmtId="164" fontId="2" fillId="5" borderId="4" xfId="5" applyNumberFormat="1" applyFont="1" applyFill="1" applyBorder="1" applyAlignment="1" applyProtection="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9" fillId="0" borderId="0" xfId="0" applyFont="1" applyAlignment="1">
      <alignment horizontal="center" vertical="center"/>
    </xf>
    <xf numFmtId="0" fontId="2" fillId="11" borderId="1" xfId="4" applyFont="1" applyFill="1" applyBorder="1" applyAlignment="1">
      <alignment horizontal="center" vertical="center"/>
    </xf>
    <xf numFmtId="164" fontId="2" fillId="11" borderId="1" xfId="4" applyNumberFormat="1" applyFont="1" applyFill="1" applyBorder="1" applyAlignment="1">
      <alignment horizontal="center" vertical="center" wrapText="1"/>
    </xf>
    <xf numFmtId="164" fontId="2" fillId="11" borderId="3" xfId="4" applyNumberFormat="1" applyFont="1" applyFill="1" applyBorder="1" applyAlignment="1">
      <alignment horizontal="center" vertical="center" wrapText="1"/>
    </xf>
    <xf numFmtId="164" fontId="3" fillId="12" borderId="1" xfId="7" applyNumberFormat="1" applyFont="1" applyFill="1" applyBorder="1" applyAlignment="1" applyProtection="1">
      <alignment horizontal="center" vertical="center"/>
    </xf>
    <xf numFmtId="0" fontId="2" fillId="5" borderId="3" xfId="0" applyFont="1" applyFill="1" applyBorder="1" applyAlignment="1">
      <alignment horizontal="center" vertical="center"/>
    </xf>
    <xf numFmtId="164" fontId="2" fillId="5" borderId="3" xfId="0" applyNumberFormat="1" applyFont="1" applyFill="1" applyBorder="1" applyAlignment="1">
      <alignment horizontal="center" vertical="center"/>
    </xf>
    <xf numFmtId="164" fontId="3" fillId="0" borderId="0" xfId="0" applyNumberFormat="1" applyFont="1" applyAlignment="1">
      <alignment horizontal="center" vertical="center"/>
    </xf>
  </cellXfs>
  <cellStyles count="8">
    <cellStyle name="Comma" xfId="1" builtinId="3"/>
    <cellStyle name="Currency" xfId="2" builtinId="4"/>
    <cellStyle name="Currency [0]" xfId="3" builtinId="7"/>
    <cellStyle name="Excel Built-in Currency [0]" xfId="5"/>
    <cellStyle name="Millares 4" xfId="7"/>
    <cellStyle name="Normal" xfId="0" builtinId="0"/>
    <cellStyle name="Normal 2" xfId="4"/>
    <cellStyle name="Normal 3" xfId="6"/>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9"/>
  <sheetViews>
    <sheetView tabSelected="1" workbookViewId="0">
      <pane xSplit="1" ySplit="1" topLeftCell="B21" activePane="bottomRight" state="frozen"/>
      <selection pane="topRight" activeCell="B1" sqref="B1"/>
      <selection pane="bottomLeft" activeCell="A2" sqref="A2"/>
      <selection pane="bottomRight" activeCell="B30" sqref="B30"/>
    </sheetView>
  </sheetViews>
  <sheetFormatPr baseColWidth="10" defaultColWidth="11.33203125" defaultRowHeight="12" x14ac:dyDescent="0"/>
  <cols>
    <col min="1" max="1" width="19.33203125" style="40" bestFit="1" customWidth="1"/>
    <col min="2" max="2" width="21.6640625" style="40" customWidth="1"/>
    <col min="3" max="3" width="35" style="119" customWidth="1"/>
    <col min="4" max="4" width="30.5" style="119" customWidth="1"/>
    <col min="5" max="5" width="68.1640625" style="119" customWidth="1"/>
    <col min="6" max="6" width="26.5" style="119" customWidth="1"/>
    <col min="7" max="7" width="25.1640625" style="169" bestFit="1" customWidth="1"/>
    <col min="8" max="8" width="27.1640625" style="92" customWidth="1"/>
    <col min="9" max="10" width="20.33203125" style="169" bestFit="1" customWidth="1"/>
    <col min="11" max="11" width="11.33203125" style="119" customWidth="1"/>
    <col min="12" max="12" width="24.83203125" style="119" customWidth="1"/>
    <col min="13" max="13" width="11.33203125" style="119" customWidth="1"/>
    <col min="14" max="14" width="15.1640625" style="119" customWidth="1"/>
    <col min="15" max="16384" width="11.33203125" style="119"/>
  </cols>
  <sheetData>
    <row r="1" spans="1:14" s="94" customFormat="1" ht="24">
      <c r="A1" s="1" t="s">
        <v>0</v>
      </c>
      <c r="B1" s="1" t="s">
        <v>1</v>
      </c>
      <c r="C1" s="1" t="s">
        <v>2</v>
      </c>
      <c r="D1" s="93" t="s">
        <v>3</v>
      </c>
      <c r="E1" s="93" t="s">
        <v>4</v>
      </c>
      <c r="F1" s="1" t="s">
        <v>5</v>
      </c>
      <c r="G1" s="3" t="s">
        <v>6</v>
      </c>
      <c r="H1" s="2" t="s">
        <v>7</v>
      </c>
      <c r="I1" s="3" t="s">
        <v>8</v>
      </c>
      <c r="J1" s="3" t="s">
        <v>9</v>
      </c>
    </row>
    <row r="2" spans="1:14" s="99" customFormat="1" ht="156">
      <c r="A2" s="53" t="s">
        <v>10</v>
      </c>
      <c r="B2" s="51" t="s">
        <v>11</v>
      </c>
      <c r="C2" s="52" t="s">
        <v>12</v>
      </c>
      <c r="D2" s="95">
        <v>36</v>
      </c>
      <c r="E2" s="52" t="s">
        <v>13</v>
      </c>
      <c r="F2" s="52" t="s">
        <v>14</v>
      </c>
      <c r="G2" s="96" t="s">
        <v>15</v>
      </c>
      <c r="H2" s="50">
        <v>9</v>
      </c>
      <c r="I2" s="97">
        <v>252000000</v>
      </c>
      <c r="J2" s="98">
        <v>1080000000</v>
      </c>
    </row>
    <row r="3" spans="1:14" s="99" customFormat="1" ht="84">
      <c r="A3" s="53"/>
      <c r="B3" s="51" t="s">
        <v>11</v>
      </c>
      <c r="C3" s="8" t="s">
        <v>16</v>
      </c>
      <c r="D3" s="100">
        <v>64</v>
      </c>
      <c r="E3" s="8" t="s">
        <v>17</v>
      </c>
      <c r="F3" s="8" t="s">
        <v>18</v>
      </c>
      <c r="G3" s="101" t="s">
        <v>19</v>
      </c>
      <c r="H3" s="4">
        <v>22</v>
      </c>
      <c r="I3" s="102">
        <v>33000000</v>
      </c>
      <c r="J3" s="103">
        <v>96000000</v>
      </c>
    </row>
    <row r="4" spans="1:14" s="99" customFormat="1" ht="120">
      <c r="A4" s="53"/>
      <c r="B4" s="51" t="s">
        <v>11</v>
      </c>
      <c r="C4" s="52" t="s">
        <v>20</v>
      </c>
      <c r="D4" s="95">
        <v>8</v>
      </c>
      <c r="E4" s="52" t="s">
        <v>21</v>
      </c>
      <c r="F4" s="52" t="s">
        <v>18</v>
      </c>
      <c r="G4" s="96" t="s">
        <v>22</v>
      </c>
      <c r="H4" s="50">
        <v>8</v>
      </c>
      <c r="I4" s="97">
        <v>12000000</v>
      </c>
      <c r="J4" s="98">
        <v>45000000</v>
      </c>
      <c r="L4" s="104"/>
    </row>
    <row r="5" spans="1:14" s="99" customFormat="1" ht="240">
      <c r="A5" s="53"/>
      <c r="B5" s="5" t="s">
        <v>11</v>
      </c>
      <c r="C5" s="105" t="s">
        <v>23</v>
      </c>
      <c r="D5" s="106">
        <v>11</v>
      </c>
      <c r="E5" s="105" t="s">
        <v>24</v>
      </c>
      <c r="F5" s="105" t="s">
        <v>25</v>
      </c>
      <c r="G5" s="107" t="s">
        <v>26</v>
      </c>
      <c r="H5" s="6">
        <v>23</v>
      </c>
      <c r="I5" s="108">
        <v>460000000</v>
      </c>
      <c r="J5" s="109">
        <v>1800000000</v>
      </c>
    </row>
    <row r="6" spans="1:14" s="99" customFormat="1">
      <c r="A6" s="80"/>
      <c r="B6" s="66" t="s">
        <v>27</v>
      </c>
      <c r="C6" s="67"/>
      <c r="D6" s="110"/>
      <c r="E6" s="110"/>
      <c r="F6" s="110"/>
      <c r="G6" s="111"/>
      <c r="H6" s="81"/>
      <c r="I6" s="112">
        <f>SUM(I2:I5)</f>
        <v>757000000</v>
      </c>
      <c r="J6" s="113">
        <f>SUM(J2:J5)</f>
        <v>3021000000</v>
      </c>
    </row>
    <row r="7" spans="1:14" s="99" customFormat="1" ht="120">
      <c r="A7" s="45" t="s">
        <v>28</v>
      </c>
      <c r="B7" s="7" t="s">
        <v>29</v>
      </c>
      <c r="C7" s="8" t="s">
        <v>30</v>
      </c>
      <c r="D7" s="100">
        <v>50</v>
      </c>
      <c r="E7" s="8" t="s">
        <v>31</v>
      </c>
      <c r="F7" s="8" t="s">
        <v>32</v>
      </c>
      <c r="G7" s="101" t="s">
        <v>33</v>
      </c>
      <c r="H7" s="4">
        <v>10</v>
      </c>
      <c r="I7" s="114">
        <v>36432000</v>
      </c>
      <c r="J7" s="115">
        <v>132000000</v>
      </c>
    </row>
    <row r="8" spans="1:14" s="99" customFormat="1">
      <c r="A8" s="80"/>
      <c r="B8" s="66" t="s">
        <v>34</v>
      </c>
      <c r="C8" s="67"/>
      <c r="D8" s="110"/>
      <c r="E8" s="110"/>
      <c r="F8" s="110"/>
      <c r="G8" s="111"/>
      <c r="H8" s="81"/>
      <c r="I8" s="113">
        <v>36432000</v>
      </c>
      <c r="J8" s="112">
        <f>J7</f>
        <v>132000000</v>
      </c>
      <c r="N8" s="116"/>
    </row>
    <row r="9" spans="1:14" s="99" customFormat="1" ht="60">
      <c r="A9" s="54" t="s">
        <v>35</v>
      </c>
      <c r="B9" s="55" t="s">
        <v>11</v>
      </c>
      <c r="C9" s="56" t="s">
        <v>36</v>
      </c>
      <c r="D9" s="56" t="s">
        <v>37</v>
      </c>
      <c r="E9" s="52" t="s">
        <v>38</v>
      </c>
      <c r="F9" s="56" t="s">
        <v>39</v>
      </c>
      <c r="G9" s="117" t="s">
        <v>40</v>
      </c>
      <c r="H9" s="57">
        <v>1</v>
      </c>
      <c r="I9" s="118">
        <v>769408950</v>
      </c>
      <c r="J9" s="118">
        <v>3267267407</v>
      </c>
      <c r="N9" s="119"/>
    </row>
    <row r="10" spans="1:14" s="99" customFormat="1">
      <c r="A10" s="54"/>
      <c r="B10" s="55"/>
      <c r="C10" s="56"/>
      <c r="D10" s="56"/>
      <c r="E10" s="95" t="s">
        <v>41</v>
      </c>
      <c r="F10" s="56"/>
      <c r="G10" s="117"/>
      <c r="H10" s="57"/>
      <c r="I10" s="118"/>
      <c r="J10" s="118"/>
      <c r="N10" s="119"/>
    </row>
    <row r="11" spans="1:14" s="99" customFormat="1" ht="36">
      <c r="A11" s="54"/>
      <c r="B11" s="55"/>
      <c r="C11" s="56"/>
      <c r="D11" s="56"/>
      <c r="E11" s="52" t="s">
        <v>42</v>
      </c>
      <c r="F11" s="56"/>
      <c r="G11" s="117"/>
      <c r="H11" s="57"/>
      <c r="I11" s="118"/>
      <c r="J11" s="118"/>
      <c r="N11" s="119"/>
    </row>
    <row r="12" spans="1:14" s="99" customFormat="1" ht="36">
      <c r="A12" s="54"/>
      <c r="B12" s="55"/>
      <c r="C12" s="56"/>
      <c r="D12" s="56"/>
      <c r="E12" s="52" t="s">
        <v>43</v>
      </c>
      <c r="F12" s="56"/>
      <c r="G12" s="117"/>
      <c r="H12" s="57"/>
      <c r="I12" s="118"/>
      <c r="J12" s="118"/>
      <c r="N12" s="119"/>
    </row>
    <row r="13" spans="1:14" s="99" customFormat="1">
      <c r="A13" s="80"/>
      <c r="B13" s="66" t="s">
        <v>44</v>
      </c>
      <c r="C13" s="67"/>
      <c r="D13" s="120"/>
      <c r="E13" s="120"/>
      <c r="F13" s="120"/>
      <c r="G13" s="121"/>
      <c r="H13" s="82"/>
      <c r="I13" s="113">
        <f>SUM(I9)</f>
        <v>769408950</v>
      </c>
      <c r="J13" s="113">
        <f>SUM(J9)</f>
        <v>3267267407</v>
      </c>
      <c r="N13" s="119"/>
    </row>
    <row r="14" spans="1:14" s="99" customFormat="1" ht="60">
      <c r="A14" s="54" t="s">
        <v>45</v>
      </c>
      <c r="B14" s="58" t="s">
        <v>11</v>
      </c>
      <c r="C14" s="122" t="s">
        <v>46</v>
      </c>
      <c r="D14" s="122" t="s">
        <v>47</v>
      </c>
      <c r="E14" s="122" t="s">
        <v>48</v>
      </c>
      <c r="F14" s="122" t="s">
        <v>49</v>
      </c>
      <c r="G14" s="123" t="s">
        <v>50</v>
      </c>
      <c r="H14" s="9" t="s">
        <v>51</v>
      </c>
      <c r="I14" s="124">
        <v>110222177993.80228</v>
      </c>
      <c r="J14" s="125">
        <f>97058748827+110222177994+124280821490+139324152822+155443606607</f>
        <v>626329507740</v>
      </c>
      <c r="N14" s="119"/>
    </row>
    <row r="15" spans="1:14" s="99" customFormat="1" ht="72">
      <c r="A15" s="54"/>
      <c r="B15" s="58"/>
      <c r="C15" s="122" t="s">
        <v>52</v>
      </c>
      <c r="D15" s="122" t="s">
        <v>53</v>
      </c>
      <c r="E15" s="122" t="s">
        <v>54</v>
      </c>
      <c r="F15" s="122" t="s">
        <v>55</v>
      </c>
      <c r="G15" s="123" t="s">
        <v>56</v>
      </c>
      <c r="H15" s="9" t="s">
        <v>57</v>
      </c>
      <c r="I15" s="124">
        <v>4497496845.6000004</v>
      </c>
      <c r="J15" s="125">
        <f>4676050230+4497496846+4420274112+4419057941+4475358832</f>
        <v>22488237961</v>
      </c>
      <c r="N15" s="119"/>
    </row>
    <row r="16" spans="1:14" s="99" customFormat="1" ht="72">
      <c r="A16" s="54"/>
      <c r="B16" s="58"/>
      <c r="C16" s="122" t="s">
        <v>58</v>
      </c>
      <c r="D16" s="122" t="s">
        <v>59</v>
      </c>
      <c r="E16" s="122" t="s">
        <v>58</v>
      </c>
      <c r="F16" s="122" t="s">
        <v>55</v>
      </c>
      <c r="G16" s="123" t="s">
        <v>56</v>
      </c>
      <c r="H16" s="9" t="s">
        <v>60</v>
      </c>
      <c r="I16" s="124">
        <v>0</v>
      </c>
      <c r="J16" s="126">
        <v>0</v>
      </c>
      <c r="N16" s="119"/>
    </row>
    <row r="17" spans="1:14" s="99" customFormat="1" ht="108">
      <c r="A17" s="54"/>
      <c r="B17" s="58"/>
      <c r="C17" s="127" t="s">
        <v>61</v>
      </c>
      <c r="D17" s="127" t="s">
        <v>62</v>
      </c>
      <c r="E17" s="127" t="s">
        <v>63</v>
      </c>
      <c r="F17" s="127" t="s">
        <v>64</v>
      </c>
      <c r="G17" s="128" t="s">
        <v>61</v>
      </c>
      <c r="H17" s="10" t="s">
        <v>62</v>
      </c>
      <c r="I17" s="129">
        <v>339914400</v>
      </c>
      <c r="J17" s="129">
        <f>323728000+339914400+356910120+374755626+393493407</f>
        <v>1788801553</v>
      </c>
      <c r="N17" s="119"/>
    </row>
    <row r="18" spans="1:14" s="99" customFormat="1" ht="84">
      <c r="A18" s="54"/>
      <c r="B18" s="58"/>
      <c r="C18" s="127" t="s">
        <v>65</v>
      </c>
      <c r="D18" s="127" t="s">
        <v>66</v>
      </c>
      <c r="E18" s="127" t="s">
        <v>67</v>
      </c>
      <c r="F18" s="127" t="s">
        <v>64</v>
      </c>
      <c r="G18" s="128" t="s">
        <v>65</v>
      </c>
      <c r="H18" s="10" t="s">
        <v>66</v>
      </c>
      <c r="I18" s="129"/>
      <c r="J18" s="129"/>
      <c r="N18" s="119"/>
    </row>
    <row r="19" spans="1:14" s="99" customFormat="1" ht="192">
      <c r="A19" s="54"/>
      <c r="B19" s="58"/>
      <c r="C19" s="130" t="s">
        <v>68</v>
      </c>
      <c r="D19" s="127" t="s">
        <v>69</v>
      </c>
      <c r="E19" s="127" t="s">
        <v>70</v>
      </c>
      <c r="F19" s="127" t="s">
        <v>64</v>
      </c>
      <c r="G19" s="128" t="s">
        <v>71</v>
      </c>
      <c r="H19" s="10" t="s">
        <v>72</v>
      </c>
      <c r="I19" s="124">
        <v>0</v>
      </c>
      <c r="J19" s="131">
        <v>0</v>
      </c>
      <c r="N19" s="119"/>
    </row>
    <row r="20" spans="1:14" s="99" customFormat="1" ht="204">
      <c r="A20" s="54"/>
      <c r="B20" s="58"/>
      <c r="C20" s="130" t="s">
        <v>68</v>
      </c>
      <c r="D20" s="127" t="s">
        <v>73</v>
      </c>
      <c r="E20" s="127" t="s">
        <v>74</v>
      </c>
      <c r="F20" s="127" t="s">
        <v>64</v>
      </c>
      <c r="G20" s="132" t="s">
        <v>75</v>
      </c>
      <c r="H20" s="10" t="s">
        <v>73</v>
      </c>
      <c r="I20" s="124">
        <v>0</v>
      </c>
      <c r="J20" s="131">
        <v>0</v>
      </c>
      <c r="N20" s="119"/>
    </row>
    <row r="21" spans="1:14" s="99" customFormat="1" ht="96">
      <c r="A21" s="54"/>
      <c r="B21" s="58"/>
      <c r="C21" s="127" t="s">
        <v>76</v>
      </c>
      <c r="D21" s="127" t="s">
        <v>77</v>
      </c>
      <c r="E21" s="127" t="s">
        <v>78</v>
      </c>
      <c r="F21" s="127" t="s">
        <v>79</v>
      </c>
      <c r="G21" s="128" t="s">
        <v>76</v>
      </c>
      <c r="H21" s="10" t="s">
        <v>77</v>
      </c>
      <c r="I21" s="124">
        <v>126755200</v>
      </c>
      <c r="J21" s="125">
        <f>SUM(63377600*4)</f>
        <v>253510400</v>
      </c>
      <c r="N21" s="119"/>
    </row>
    <row r="22" spans="1:14" s="99" customFormat="1" ht="48">
      <c r="A22" s="54"/>
      <c r="B22" s="49" t="s">
        <v>80</v>
      </c>
      <c r="C22" s="122" t="s">
        <v>81</v>
      </c>
      <c r="D22" s="133" t="s">
        <v>82</v>
      </c>
      <c r="E22" s="122" t="s">
        <v>83</v>
      </c>
      <c r="F22" s="122" t="s">
        <v>84</v>
      </c>
      <c r="G22" s="123" t="s">
        <v>81</v>
      </c>
      <c r="H22" s="9" t="s">
        <v>85</v>
      </c>
      <c r="I22" s="124">
        <v>5988630107</v>
      </c>
      <c r="J22" s="134">
        <f>5988630107+6228175311+6477302324+3368197208+3368197208</f>
        <v>25430502158</v>
      </c>
      <c r="N22" s="119"/>
    </row>
    <row r="23" spans="1:14" s="99" customFormat="1" ht="72">
      <c r="A23" s="54"/>
      <c r="B23" s="59" t="s">
        <v>86</v>
      </c>
      <c r="C23" s="127" t="s">
        <v>87</v>
      </c>
      <c r="D23" s="127" t="s">
        <v>88</v>
      </c>
      <c r="E23" s="127" t="s">
        <v>89</v>
      </c>
      <c r="F23" s="127" t="s">
        <v>84</v>
      </c>
      <c r="G23" s="128" t="s">
        <v>90</v>
      </c>
      <c r="H23" s="10" t="s">
        <v>88</v>
      </c>
      <c r="I23" s="135">
        <v>0</v>
      </c>
      <c r="J23" s="136">
        <v>0</v>
      </c>
      <c r="N23" s="119"/>
    </row>
    <row r="24" spans="1:14" s="99" customFormat="1" ht="24">
      <c r="A24" s="54"/>
      <c r="B24" s="59"/>
      <c r="C24" s="127"/>
      <c r="D24" s="127"/>
      <c r="E24" s="127" t="s">
        <v>91</v>
      </c>
      <c r="F24" s="127" t="s">
        <v>84</v>
      </c>
      <c r="G24" s="128"/>
      <c r="H24" s="10"/>
      <c r="I24" s="135">
        <v>0</v>
      </c>
      <c r="J24" s="136">
        <v>0</v>
      </c>
      <c r="N24" s="119"/>
    </row>
    <row r="25" spans="1:14" s="99" customFormat="1">
      <c r="A25" s="80"/>
      <c r="B25" s="60" t="s">
        <v>92</v>
      </c>
      <c r="C25" s="61"/>
      <c r="D25" s="137"/>
      <c r="E25" s="137"/>
      <c r="F25" s="137"/>
      <c r="G25" s="138"/>
      <c r="H25" s="83"/>
      <c r="I25" s="113">
        <f>SUM(I14:I24)</f>
        <v>121174974546.40228</v>
      </c>
      <c r="J25" s="113">
        <f>SUM(J14:J24)</f>
        <v>676290559812</v>
      </c>
      <c r="N25" s="119"/>
    </row>
    <row r="26" spans="1:14" s="99" customFormat="1" ht="36">
      <c r="A26" s="54" t="s">
        <v>93</v>
      </c>
      <c r="B26" s="11" t="s">
        <v>94</v>
      </c>
      <c r="C26" s="12" t="s">
        <v>95</v>
      </c>
      <c r="D26" s="12" t="s">
        <v>96</v>
      </c>
      <c r="E26" s="12" t="s">
        <v>97</v>
      </c>
      <c r="F26" s="12" t="s">
        <v>98</v>
      </c>
      <c r="G26" s="139" t="s">
        <v>95</v>
      </c>
      <c r="H26" s="13" t="s">
        <v>96</v>
      </c>
      <c r="I26" s="140">
        <v>95000000</v>
      </c>
      <c r="J26" s="139">
        <v>345000000</v>
      </c>
      <c r="N26" s="119"/>
    </row>
    <row r="27" spans="1:14" ht="72">
      <c r="A27" s="54"/>
      <c r="B27" s="11" t="s">
        <v>94</v>
      </c>
      <c r="C27" s="12" t="s">
        <v>99</v>
      </c>
      <c r="D27" s="12">
        <v>40</v>
      </c>
      <c r="E27" s="12" t="s">
        <v>100</v>
      </c>
      <c r="F27" s="12" t="s">
        <v>98</v>
      </c>
      <c r="G27" s="139" t="s">
        <v>99</v>
      </c>
      <c r="H27" s="13">
        <v>12</v>
      </c>
      <c r="I27" s="140">
        <v>20000000</v>
      </c>
      <c r="J27" s="139">
        <v>80000000</v>
      </c>
    </row>
    <row r="28" spans="1:14" ht="36">
      <c r="A28" s="54"/>
      <c r="B28" s="11" t="s">
        <v>11</v>
      </c>
      <c r="C28" s="12" t="s">
        <v>101</v>
      </c>
      <c r="D28" s="12">
        <v>5000</v>
      </c>
      <c r="E28" s="12" t="s">
        <v>102</v>
      </c>
      <c r="F28" s="12" t="s">
        <v>98</v>
      </c>
      <c r="G28" s="139" t="s">
        <v>101</v>
      </c>
      <c r="H28" s="13">
        <v>1000</v>
      </c>
      <c r="I28" s="140">
        <v>19000000</v>
      </c>
      <c r="J28" s="139">
        <v>95000000</v>
      </c>
    </row>
    <row r="29" spans="1:14" ht="60">
      <c r="A29" s="54"/>
      <c r="B29" s="11" t="s">
        <v>11</v>
      </c>
      <c r="C29" s="12" t="s">
        <v>103</v>
      </c>
      <c r="D29" s="12">
        <v>10</v>
      </c>
      <c r="E29" s="12" t="s">
        <v>103</v>
      </c>
      <c r="F29" s="12" t="s">
        <v>98</v>
      </c>
      <c r="G29" s="139" t="s">
        <v>103</v>
      </c>
      <c r="H29" s="13">
        <v>2</v>
      </c>
      <c r="I29" s="140">
        <v>90000000</v>
      </c>
      <c r="J29" s="139">
        <v>360000000</v>
      </c>
    </row>
    <row r="30" spans="1:14" ht="48">
      <c r="A30" s="54"/>
      <c r="B30" s="11" t="s">
        <v>11</v>
      </c>
      <c r="C30" s="12" t="s">
        <v>104</v>
      </c>
      <c r="D30" s="12" t="s">
        <v>96</v>
      </c>
      <c r="E30" s="12" t="s">
        <v>105</v>
      </c>
      <c r="F30" s="12" t="s">
        <v>98</v>
      </c>
      <c r="G30" s="139" t="s">
        <v>104</v>
      </c>
      <c r="H30" s="13" t="s">
        <v>96</v>
      </c>
      <c r="I30" s="140">
        <v>0</v>
      </c>
      <c r="J30" s="139">
        <v>0</v>
      </c>
    </row>
    <row r="31" spans="1:14" ht="36">
      <c r="A31" s="54"/>
      <c r="B31" s="11" t="s">
        <v>11</v>
      </c>
      <c r="C31" s="12" t="s">
        <v>106</v>
      </c>
      <c r="D31" s="12" t="s">
        <v>96</v>
      </c>
      <c r="E31" s="12" t="s">
        <v>107</v>
      </c>
      <c r="F31" s="12" t="s">
        <v>98</v>
      </c>
      <c r="G31" s="139" t="s">
        <v>106</v>
      </c>
      <c r="H31" s="13" t="s">
        <v>96</v>
      </c>
      <c r="I31" s="140">
        <v>0</v>
      </c>
      <c r="J31" s="139">
        <v>0</v>
      </c>
    </row>
    <row r="32" spans="1:14" ht="156">
      <c r="A32" s="54"/>
      <c r="B32" s="11" t="s">
        <v>11</v>
      </c>
      <c r="C32" s="12" t="s">
        <v>108</v>
      </c>
      <c r="D32" s="12" t="s">
        <v>96</v>
      </c>
      <c r="E32" s="12" t="s">
        <v>109</v>
      </c>
      <c r="F32" s="12" t="s">
        <v>110</v>
      </c>
      <c r="G32" s="139" t="s">
        <v>108</v>
      </c>
      <c r="H32" s="13" t="s">
        <v>96</v>
      </c>
      <c r="I32" s="140">
        <v>0</v>
      </c>
      <c r="J32" s="139">
        <v>0</v>
      </c>
    </row>
    <row r="33" spans="1:10">
      <c r="A33" s="80"/>
      <c r="B33" s="60" t="s">
        <v>111</v>
      </c>
      <c r="C33" s="61"/>
      <c r="D33" s="48"/>
      <c r="E33" s="48"/>
      <c r="F33" s="48"/>
      <c r="G33" s="141"/>
      <c r="H33" s="14"/>
      <c r="I33" s="142">
        <f>SUM(I26:I32)</f>
        <v>224000000</v>
      </c>
      <c r="J33" s="142">
        <f>SUM(J26:J32)</f>
        <v>880000000</v>
      </c>
    </row>
    <row r="34" spans="1:10" ht="72">
      <c r="A34" s="54" t="s">
        <v>112</v>
      </c>
      <c r="B34" s="11" t="s">
        <v>11</v>
      </c>
      <c r="C34" s="15" t="s">
        <v>113</v>
      </c>
      <c r="D34" s="15" t="s">
        <v>114</v>
      </c>
      <c r="E34" s="15" t="s">
        <v>115</v>
      </c>
      <c r="F34" s="15" t="s">
        <v>116</v>
      </c>
      <c r="G34" s="143">
        <v>778461538</v>
      </c>
      <c r="H34" s="16">
        <v>150</v>
      </c>
      <c r="I34" s="135">
        <v>778461538.46153903</v>
      </c>
      <c r="J34" s="144">
        <v>5189743589.7435904</v>
      </c>
    </row>
    <row r="35" spans="1:10" ht="108">
      <c r="A35" s="54"/>
      <c r="B35" s="11" t="s">
        <v>11</v>
      </c>
      <c r="C35" s="15" t="s">
        <v>117</v>
      </c>
      <c r="D35" s="15" t="s">
        <v>118</v>
      </c>
      <c r="E35" s="145" t="s">
        <v>119</v>
      </c>
      <c r="F35" s="15" t="s">
        <v>120</v>
      </c>
      <c r="G35" s="143">
        <v>458000000</v>
      </c>
      <c r="H35" s="16">
        <v>40</v>
      </c>
      <c r="I35" s="135">
        <v>458000000</v>
      </c>
      <c r="J35" s="144">
        <v>1832000000</v>
      </c>
    </row>
    <row r="36" spans="1:10">
      <c r="A36" s="80"/>
      <c r="B36" s="60" t="s">
        <v>121</v>
      </c>
      <c r="C36" s="61"/>
      <c r="D36" s="48"/>
      <c r="E36" s="48"/>
      <c r="F36" s="48"/>
      <c r="G36" s="146"/>
      <c r="H36" s="14"/>
      <c r="I36" s="142">
        <f>SUM(I34:I35)</f>
        <v>1236461538.461539</v>
      </c>
      <c r="J36" s="142">
        <f>SUM(J34:J35)</f>
        <v>7021743589.7435904</v>
      </c>
    </row>
    <row r="37" spans="1:10" ht="36">
      <c r="A37" s="54" t="s">
        <v>122</v>
      </c>
      <c r="B37" s="11" t="s">
        <v>123</v>
      </c>
      <c r="C37" s="15" t="s">
        <v>124</v>
      </c>
      <c r="D37" s="15" t="s">
        <v>125</v>
      </c>
      <c r="E37" s="15" t="s">
        <v>126</v>
      </c>
      <c r="F37" s="15" t="s">
        <v>127</v>
      </c>
      <c r="G37" s="144" t="s">
        <v>128</v>
      </c>
      <c r="H37" s="16">
        <v>58.686</v>
      </c>
      <c r="I37" s="135">
        <v>11195329587.289978</v>
      </c>
      <c r="J37" s="144">
        <v>19126264784.89032</v>
      </c>
    </row>
    <row r="38" spans="1:10" ht="36">
      <c r="A38" s="54"/>
      <c r="B38" s="11" t="s">
        <v>123</v>
      </c>
      <c r="C38" s="15" t="s">
        <v>124</v>
      </c>
      <c r="D38" s="15" t="s">
        <v>125</v>
      </c>
      <c r="E38" s="15" t="s">
        <v>129</v>
      </c>
      <c r="F38" s="15" t="s">
        <v>130</v>
      </c>
      <c r="G38" s="144" t="s">
        <v>131</v>
      </c>
      <c r="H38" s="16" t="s">
        <v>132</v>
      </c>
      <c r="I38" s="135">
        <v>33007647576.684807</v>
      </c>
      <c r="J38" s="144">
        <v>67804912856.324036</v>
      </c>
    </row>
    <row r="39" spans="1:10" ht="36">
      <c r="A39" s="54"/>
      <c r="B39" s="11" t="s">
        <v>123</v>
      </c>
      <c r="C39" s="15" t="s">
        <v>124</v>
      </c>
      <c r="D39" s="15" t="s">
        <v>125</v>
      </c>
      <c r="E39" s="15" t="s">
        <v>133</v>
      </c>
      <c r="F39" s="15" t="s">
        <v>134</v>
      </c>
      <c r="G39" s="144" t="s">
        <v>135</v>
      </c>
      <c r="H39" s="16">
        <v>2100</v>
      </c>
      <c r="I39" s="135">
        <v>800000000</v>
      </c>
      <c r="J39" s="144">
        <v>4462341617.421133</v>
      </c>
    </row>
    <row r="40" spans="1:10" ht="48">
      <c r="A40" s="54"/>
      <c r="B40" s="11" t="s">
        <v>123</v>
      </c>
      <c r="C40" s="15" t="s">
        <v>124</v>
      </c>
      <c r="D40" s="15" t="s">
        <v>125</v>
      </c>
      <c r="E40" s="15" t="s">
        <v>136</v>
      </c>
      <c r="F40" s="15" t="s">
        <v>137</v>
      </c>
      <c r="G40" s="144" t="s">
        <v>138</v>
      </c>
      <c r="H40" s="16" t="s">
        <v>138</v>
      </c>
      <c r="I40" s="135">
        <v>1182190681.1021025</v>
      </c>
      <c r="J40" s="144">
        <v>3038357246.7829013</v>
      </c>
    </row>
    <row r="41" spans="1:10" ht="36">
      <c r="A41" s="54"/>
      <c r="B41" s="11" t="s">
        <v>123</v>
      </c>
      <c r="C41" s="15" t="s">
        <v>124</v>
      </c>
      <c r="D41" s="15" t="s">
        <v>125</v>
      </c>
      <c r="E41" s="15" t="s">
        <v>139</v>
      </c>
      <c r="F41" s="15" t="s">
        <v>140</v>
      </c>
      <c r="G41" s="144" t="s">
        <v>138</v>
      </c>
      <c r="H41" s="16" t="s">
        <v>138</v>
      </c>
      <c r="I41" s="135">
        <v>2424214313.9854555</v>
      </c>
      <c r="J41" s="144">
        <v>7567751102.6093216</v>
      </c>
    </row>
    <row r="42" spans="1:10" ht="48">
      <c r="A42" s="54"/>
      <c r="B42" s="11" t="s">
        <v>123</v>
      </c>
      <c r="C42" s="15" t="s">
        <v>124</v>
      </c>
      <c r="D42" s="15" t="s">
        <v>125</v>
      </c>
      <c r="E42" s="15" t="s">
        <v>141</v>
      </c>
      <c r="F42" s="15" t="s">
        <v>142</v>
      </c>
      <c r="G42" s="144" t="s">
        <v>138</v>
      </c>
      <c r="H42" s="16" t="s">
        <v>138</v>
      </c>
      <c r="I42" s="135">
        <v>7242958752.3921442</v>
      </c>
      <c r="J42" s="144">
        <v>8304244589.5210247</v>
      </c>
    </row>
    <row r="43" spans="1:10" ht="36">
      <c r="A43" s="54"/>
      <c r="B43" s="11" t="s">
        <v>123</v>
      </c>
      <c r="C43" s="15" t="s">
        <v>124</v>
      </c>
      <c r="D43" s="15" t="s">
        <v>125</v>
      </c>
      <c r="E43" s="15" t="s">
        <v>143</v>
      </c>
      <c r="F43" s="15" t="s">
        <v>144</v>
      </c>
      <c r="G43" s="144" t="s">
        <v>128</v>
      </c>
      <c r="H43" s="16">
        <v>58.686</v>
      </c>
      <c r="I43" s="135">
        <v>180618165629.9343</v>
      </c>
      <c r="J43" s="144">
        <v>587633864427.58252</v>
      </c>
    </row>
    <row r="44" spans="1:10" ht="36">
      <c r="A44" s="54"/>
      <c r="B44" s="11" t="s">
        <v>145</v>
      </c>
      <c r="C44" s="15" t="s">
        <v>124</v>
      </c>
      <c r="D44" s="15" t="s">
        <v>125</v>
      </c>
      <c r="E44" s="15" t="s">
        <v>146</v>
      </c>
      <c r="F44" s="15" t="s">
        <v>147</v>
      </c>
      <c r="G44" s="144" t="s">
        <v>148</v>
      </c>
      <c r="H44" s="16">
        <v>40</v>
      </c>
      <c r="I44" s="135">
        <v>2000000000</v>
      </c>
      <c r="J44" s="144">
        <v>9980000000</v>
      </c>
    </row>
    <row r="45" spans="1:10">
      <c r="A45" s="80"/>
      <c r="B45" s="60" t="s">
        <v>149</v>
      </c>
      <c r="C45" s="61"/>
      <c r="D45" s="48"/>
      <c r="E45" s="48"/>
      <c r="F45" s="48"/>
      <c r="G45" s="141"/>
      <c r="H45" s="14"/>
      <c r="I45" s="142">
        <f>SUM(I37:I44)</f>
        <v>238470506541.38879</v>
      </c>
      <c r="J45" s="142">
        <f>SUM(J37:J44)</f>
        <v>707917736625.13123</v>
      </c>
    </row>
    <row r="46" spans="1:10" s="149" customFormat="1" ht="96">
      <c r="A46" s="17" t="s">
        <v>150</v>
      </c>
      <c r="B46" s="18" t="s">
        <v>151</v>
      </c>
      <c r="C46" s="19" t="s">
        <v>152</v>
      </c>
      <c r="D46" s="19" t="s">
        <v>153</v>
      </c>
      <c r="E46" s="19" t="s">
        <v>154</v>
      </c>
      <c r="F46" s="19" t="s">
        <v>155</v>
      </c>
      <c r="G46" s="147">
        <v>1000</v>
      </c>
      <c r="H46" s="20">
        <v>357</v>
      </c>
      <c r="I46" s="148">
        <v>1147000000</v>
      </c>
      <c r="J46" s="148">
        <v>1147000000</v>
      </c>
    </row>
    <row r="47" spans="1:10" s="149" customFormat="1" ht="48">
      <c r="A47" s="17"/>
      <c r="B47" s="18" t="s">
        <v>151</v>
      </c>
      <c r="C47" s="19" t="s">
        <v>156</v>
      </c>
      <c r="D47" s="19" t="s">
        <v>157</v>
      </c>
      <c r="E47" s="19" t="s">
        <v>154</v>
      </c>
      <c r="F47" s="19" t="s">
        <v>156</v>
      </c>
      <c r="G47" s="147">
        <v>500</v>
      </c>
      <c r="H47" s="20">
        <v>14800</v>
      </c>
      <c r="I47" s="148">
        <v>14800000000</v>
      </c>
      <c r="J47" s="148">
        <v>14800000000</v>
      </c>
    </row>
    <row r="48" spans="1:10" ht="84">
      <c r="A48" s="17"/>
      <c r="B48" s="18" t="s">
        <v>151</v>
      </c>
      <c r="C48" s="19" t="s">
        <v>158</v>
      </c>
      <c r="D48" s="19" t="s">
        <v>159</v>
      </c>
      <c r="E48" s="19" t="s">
        <v>154</v>
      </c>
      <c r="F48" s="19" t="s">
        <v>160</v>
      </c>
      <c r="G48" s="147">
        <v>1</v>
      </c>
      <c r="H48" s="21">
        <v>0</v>
      </c>
      <c r="I48" s="148">
        <v>0</v>
      </c>
      <c r="J48" s="148">
        <v>0</v>
      </c>
    </row>
    <row r="49" spans="1:10" s="99" customFormat="1">
      <c r="A49" s="80"/>
      <c r="B49" s="60" t="s">
        <v>161</v>
      </c>
      <c r="C49" s="61"/>
      <c r="D49" s="48"/>
      <c r="E49" s="48"/>
      <c r="F49" s="48"/>
      <c r="G49" s="141"/>
      <c r="H49" s="22"/>
      <c r="I49" s="142">
        <f>SUM(I46:I48)</f>
        <v>15947000000</v>
      </c>
      <c r="J49" s="142">
        <f>SUM(J46:J48)</f>
        <v>15947000000</v>
      </c>
    </row>
    <row r="50" spans="1:10" s="99" customFormat="1" ht="228">
      <c r="A50" s="54" t="s">
        <v>162</v>
      </c>
      <c r="B50" s="11" t="s">
        <v>80</v>
      </c>
      <c r="C50" s="15" t="s">
        <v>163</v>
      </c>
      <c r="D50" s="15" t="s">
        <v>164</v>
      </c>
      <c r="E50" s="15" t="s">
        <v>165</v>
      </c>
      <c r="F50" s="15" t="s">
        <v>166</v>
      </c>
      <c r="G50" s="144" t="s">
        <v>167</v>
      </c>
      <c r="H50" s="16" t="s">
        <v>168</v>
      </c>
      <c r="I50" s="135">
        <v>204000000</v>
      </c>
      <c r="J50" s="144">
        <v>1095609032</v>
      </c>
    </row>
    <row r="51" spans="1:10" s="99" customFormat="1" ht="156">
      <c r="A51" s="54"/>
      <c r="B51" s="23" t="s">
        <v>80</v>
      </c>
      <c r="C51" s="15" t="s">
        <v>169</v>
      </c>
      <c r="D51" s="15" t="s">
        <v>170</v>
      </c>
      <c r="E51" s="15" t="s">
        <v>171</v>
      </c>
      <c r="F51" s="15" t="s">
        <v>172</v>
      </c>
      <c r="G51" s="144" t="s">
        <v>173</v>
      </c>
      <c r="H51" s="16" t="s">
        <v>174</v>
      </c>
      <c r="I51" s="135">
        <v>30000000</v>
      </c>
      <c r="J51" s="144">
        <f>40000000</f>
        <v>40000000</v>
      </c>
    </row>
    <row r="52" spans="1:10" s="99" customFormat="1">
      <c r="A52" s="46"/>
      <c r="B52" s="24"/>
      <c r="C52" s="25"/>
      <c r="D52" s="15"/>
      <c r="E52" s="15"/>
      <c r="F52" s="15"/>
      <c r="G52" s="144"/>
      <c r="H52" s="16"/>
      <c r="I52" s="135"/>
      <c r="J52" s="144"/>
    </row>
    <row r="53" spans="1:10" s="99" customFormat="1">
      <c r="A53" s="80"/>
      <c r="B53" s="62" t="s">
        <v>175</v>
      </c>
      <c r="C53" s="61"/>
      <c r="D53" s="48"/>
      <c r="E53" s="48"/>
      <c r="F53" s="48"/>
      <c r="G53" s="141"/>
      <c r="H53" s="14"/>
      <c r="I53" s="142">
        <f>(SUM(I50:I51))</f>
        <v>234000000</v>
      </c>
      <c r="J53" s="142">
        <f>(SUM(J50:J51))</f>
        <v>1135609032</v>
      </c>
    </row>
    <row r="54" spans="1:10" s="99" customFormat="1" ht="60">
      <c r="A54" s="54" t="s">
        <v>176</v>
      </c>
      <c r="B54" s="11" t="s">
        <v>80</v>
      </c>
      <c r="C54" s="15" t="s">
        <v>177</v>
      </c>
      <c r="D54" s="12" t="s">
        <v>178</v>
      </c>
      <c r="E54" s="15" t="s">
        <v>179</v>
      </c>
      <c r="F54" s="15" t="s">
        <v>180</v>
      </c>
      <c r="G54" s="144" t="s">
        <v>181</v>
      </c>
      <c r="H54" s="13" t="s">
        <v>182</v>
      </c>
      <c r="I54" s="140">
        <v>40000000</v>
      </c>
      <c r="J54" s="150">
        <v>186700000</v>
      </c>
    </row>
    <row r="55" spans="1:10" s="99" customFormat="1" ht="48">
      <c r="A55" s="54"/>
      <c r="B55" s="11" t="s">
        <v>80</v>
      </c>
      <c r="C55" s="15"/>
      <c r="D55" s="12" t="s">
        <v>183</v>
      </c>
      <c r="E55" s="15" t="s">
        <v>184</v>
      </c>
      <c r="F55" s="15" t="s">
        <v>185</v>
      </c>
      <c r="G55" s="144"/>
      <c r="H55" s="13" t="s">
        <v>186</v>
      </c>
      <c r="I55" s="140">
        <v>265000000</v>
      </c>
      <c r="J55" s="150">
        <v>955000000</v>
      </c>
    </row>
    <row r="56" spans="1:10" s="99" customFormat="1" ht="48">
      <c r="A56" s="54"/>
      <c r="B56" s="11" t="s">
        <v>80</v>
      </c>
      <c r="C56" s="15"/>
      <c r="D56" s="12" t="s">
        <v>187</v>
      </c>
      <c r="E56" s="15" t="s">
        <v>188</v>
      </c>
      <c r="F56" s="15" t="s">
        <v>189</v>
      </c>
      <c r="G56" s="144"/>
      <c r="H56" s="13" t="s">
        <v>187</v>
      </c>
      <c r="I56" s="140">
        <v>20000000</v>
      </c>
      <c r="J56" s="150">
        <v>80000000</v>
      </c>
    </row>
    <row r="57" spans="1:10" ht="48">
      <c r="A57" s="54"/>
      <c r="B57" s="11" t="s">
        <v>80</v>
      </c>
      <c r="C57" s="15"/>
      <c r="D57" s="15" t="s">
        <v>190</v>
      </c>
      <c r="E57" s="12" t="s">
        <v>191</v>
      </c>
      <c r="F57" s="15" t="s">
        <v>192</v>
      </c>
      <c r="G57" s="144"/>
      <c r="H57" s="13" t="s">
        <v>190</v>
      </c>
      <c r="I57" s="135">
        <v>0</v>
      </c>
      <c r="J57" s="144">
        <v>0</v>
      </c>
    </row>
    <row r="58" spans="1:10">
      <c r="A58" s="80"/>
      <c r="B58" s="60" t="s">
        <v>193</v>
      </c>
      <c r="C58" s="61"/>
      <c r="D58" s="48"/>
      <c r="E58" s="48"/>
      <c r="F58" s="48"/>
      <c r="G58" s="141"/>
      <c r="H58" s="14"/>
      <c r="I58" s="142">
        <f>(SUM(I54:I57))</f>
        <v>325000000</v>
      </c>
      <c r="J58" s="142">
        <f>(SUM(J54:J57))</f>
        <v>1221700000</v>
      </c>
    </row>
    <row r="59" spans="1:10" ht="120">
      <c r="A59" s="26" t="s">
        <v>194</v>
      </c>
      <c r="B59" s="11" t="s">
        <v>80</v>
      </c>
      <c r="C59" s="15" t="s">
        <v>195</v>
      </c>
      <c r="D59" s="15">
        <v>4</v>
      </c>
      <c r="E59" s="15" t="s">
        <v>196</v>
      </c>
      <c r="F59" s="145" t="s">
        <v>197</v>
      </c>
      <c r="G59" s="144" t="s">
        <v>198</v>
      </c>
      <c r="H59" s="16">
        <v>1</v>
      </c>
      <c r="I59" s="135">
        <v>17178042</v>
      </c>
      <c r="J59" s="143">
        <v>82703079</v>
      </c>
    </row>
    <row r="60" spans="1:10">
      <c r="A60" s="80"/>
      <c r="B60" s="66" t="s">
        <v>199</v>
      </c>
      <c r="C60" s="67"/>
      <c r="D60" s="44"/>
      <c r="E60" s="44"/>
      <c r="F60" s="44"/>
      <c r="G60" s="151"/>
      <c r="H60" s="27"/>
      <c r="I60" s="152">
        <f>(SUM(I59))</f>
        <v>17178042</v>
      </c>
      <c r="J60" s="152">
        <f>(SUM(J59))</f>
        <v>82703079</v>
      </c>
    </row>
    <row r="61" spans="1:10" ht="360">
      <c r="A61" s="54" t="s">
        <v>200</v>
      </c>
      <c r="B61" s="28" t="s">
        <v>201</v>
      </c>
      <c r="C61" s="29" t="s">
        <v>202</v>
      </c>
      <c r="D61" s="153" t="s">
        <v>203</v>
      </c>
      <c r="E61" s="29" t="s">
        <v>204</v>
      </c>
      <c r="F61" s="29" t="s">
        <v>205</v>
      </c>
      <c r="G61" s="154">
        <v>9300</v>
      </c>
      <c r="H61" s="30">
        <v>9300</v>
      </c>
      <c r="I61" s="135">
        <v>11237342798.559999</v>
      </c>
      <c r="J61" s="155">
        <v>19973132103.559998</v>
      </c>
    </row>
    <row r="62" spans="1:10" ht="60">
      <c r="A62" s="54"/>
      <c r="B62" s="28" t="s">
        <v>206</v>
      </c>
      <c r="C62" s="29" t="s">
        <v>207</v>
      </c>
      <c r="D62" s="153">
        <v>1151.41068</v>
      </c>
      <c r="E62" s="29" t="s">
        <v>208</v>
      </c>
      <c r="F62" s="29" t="s">
        <v>209</v>
      </c>
      <c r="G62" s="154">
        <v>1085</v>
      </c>
      <c r="H62" s="30">
        <v>1085</v>
      </c>
      <c r="I62" s="135">
        <v>6840631325.0799999</v>
      </c>
      <c r="J62" s="155">
        <v>11717633522.08</v>
      </c>
    </row>
    <row r="63" spans="1:10" ht="48">
      <c r="A63" s="54"/>
      <c r="B63" s="28" t="s">
        <v>210</v>
      </c>
      <c r="C63" s="29" t="s">
        <v>211</v>
      </c>
      <c r="D63" s="153">
        <v>1978.0917119999999</v>
      </c>
      <c r="E63" s="29" t="s">
        <v>212</v>
      </c>
      <c r="F63" s="29" t="s">
        <v>213</v>
      </c>
      <c r="G63" s="154">
        <v>1864</v>
      </c>
      <c r="H63" s="30">
        <v>1864</v>
      </c>
      <c r="I63" s="135">
        <v>3097401683</v>
      </c>
      <c r="J63" s="155">
        <v>11007178496</v>
      </c>
    </row>
    <row r="64" spans="1:10" ht="60">
      <c r="A64" s="54"/>
      <c r="B64" s="28" t="s">
        <v>214</v>
      </c>
      <c r="C64" s="29" t="s">
        <v>215</v>
      </c>
      <c r="D64" s="153">
        <v>5007.8405520000006</v>
      </c>
      <c r="E64" s="29" t="s">
        <v>216</v>
      </c>
      <c r="F64" s="29" t="s">
        <v>217</v>
      </c>
      <c r="G64" s="154">
        <v>4719</v>
      </c>
      <c r="H64" s="30">
        <v>4719</v>
      </c>
      <c r="I64" s="135">
        <v>808624687.36000001</v>
      </c>
      <c r="J64" s="155">
        <v>8779905368.3600006</v>
      </c>
    </row>
    <row r="65" spans="1:11" ht="240">
      <c r="A65" s="54"/>
      <c r="B65" s="28" t="s">
        <v>218</v>
      </c>
      <c r="C65" s="29" t="s">
        <v>219</v>
      </c>
      <c r="D65" s="153">
        <v>49440.619511999997</v>
      </c>
      <c r="E65" s="29" t="s">
        <v>220</v>
      </c>
      <c r="F65" s="29" t="s">
        <v>221</v>
      </c>
      <c r="G65" s="154">
        <v>46589</v>
      </c>
      <c r="H65" s="30">
        <v>46589</v>
      </c>
      <c r="I65" s="135">
        <v>25206891016.459999</v>
      </c>
      <c r="J65" s="156">
        <v>176347959678.45999</v>
      </c>
    </row>
    <row r="66" spans="1:11" ht="84">
      <c r="A66" s="54"/>
      <c r="B66" s="28" t="s">
        <v>222</v>
      </c>
      <c r="C66" s="29" t="s">
        <v>223</v>
      </c>
      <c r="D66" s="29">
        <v>320</v>
      </c>
      <c r="E66" s="29" t="s">
        <v>224</v>
      </c>
      <c r="F66" s="29" t="s">
        <v>225</v>
      </c>
      <c r="G66" s="154">
        <v>302</v>
      </c>
      <c r="H66" s="30">
        <v>302</v>
      </c>
      <c r="I66" s="135">
        <v>561316409.63999999</v>
      </c>
      <c r="J66" s="155">
        <v>628384968.63999999</v>
      </c>
    </row>
    <row r="67" spans="1:11" ht="96">
      <c r="A67" s="54"/>
      <c r="B67" s="28" t="s">
        <v>11</v>
      </c>
      <c r="C67" s="29" t="s">
        <v>226</v>
      </c>
      <c r="D67" s="29" t="s">
        <v>227</v>
      </c>
      <c r="E67" s="29" t="s">
        <v>228</v>
      </c>
      <c r="F67" s="29" t="s">
        <v>229</v>
      </c>
      <c r="G67" s="154" t="s">
        <v>230</v>
      </c>
      <c r="H67" s="30" t="s">
        <v>230</v>
      </c>
      <c r="I67" s="135">
        <v>1902032299</v>
      </c>
      <c r="J67" s="155">
        <v>1902032299</v>
      </c>
    </row>
    <row r="68" spans="1:11">
      <c r="A68" s="80"/>
      <c r="B68" s="68" t="s">
        <v>231</v>
      </c>
      <c r="C68" s="69"/>
      <c r="D68" s="110"/>
      <c r="E68" s="110"/>
      <c r="F68" s="110"/>
      <c r="G68" s="111"/>
      <c r="H68" s="81"/>
      <c r="I68" s="113">
        <f>SUM(I61:I67)</f>
        <v>49654240219.099998</v>
      </c>
      <c r="J68" s="113">
        <f>SUM(J61:J67)</f>
        <v>230356226436.10001</v>
      </c>
    </row>
    <row r="69" spans="1:11" ht="108">
      <c r="A69" s="70" t="s">
        <v>232</v>
      </c>
      <c r="B69" s="71" t="s">
        <v>94</v>
      </c>
      <c r="C69" s="157" t="s">
        <v>233</v>
      </c>
      <c r="D69" s="52" t="s">
        <v>234</v>
      </c>
      <c r="E69" s="52" t="s">
        <v>235</v>
      </c>
      <c r="F69" s="52" t="s">
        <v>236</v>
      </c>
      <c r="G69" s="96" t="s">
        <v>233</v>
      </c>
      <c r="H69" s="84" t="s">
        <v>237</v>
      </c>
      <c r="I69" s="158">
        <f>+J69*0.1</f>
        <v>100000000</v>
      </c>
      <c r="J69" s="158">
        <v>1000000000</v>
      </c>
    </row>
    <row r="70" spans="1:11" ht="144">
      <c r="A70" s="70"/>
      <c r="B70" s="72"/>
      <c r="C70" s="157" t="s">
        <v>238</v>
      </c>
      <c r="D70" s="52" t="s">
        <v>239</v>
      </c>
      <c r="E70" s="52" t="s">
        <v>240</v>
      </c>
      <c r="F70" s="52" t="s">
        <v>236</v>
      </c>
      <c r="G70" s="96" t="s">
        <v>241</v>
      </c>
      <c r="H70" s="84" t="s">
        <v>242</v>
      </c>
      <c r="I70" s="158">
        <v>100000000</v>
      </c>
      <c r="J70" s="158">
        <v>1000000000</v>
      </c>
    </row>
    <row r="71" spans="1:11">
      <c r="A71" s="80"/>
      <c r="B71" s="64" t="s">
        <v>243</v>
      </c>
      <c r="C71" s="69"/>
      <c r="D71" s="110"/>
      <c r="E71" s="110"/>
      <c r="F71" s="110"/>
      <c r="G71" s="111"/>
      <c r="H71" s="81"/>
      <c r="I71" s="113">
        <f>SUM(I69:I70)</f>
        <v>200000000</v>
      </c>
      <c r="J71" s="159">
        <f>SUM(J69:J70)</f>
        <v>2000000000</v>
      </c>
    </row>
    <row r="72" spans="1:11" s="162" customFormat="1" ht="144">
      <c r="A72" s="74" t="s">
        <v>244</v>
      </c>
      <c r="B72" s="47" t="s">
        <v>94</v>
      </c>
      <c r="C72" s="85"/>
      <c r="D72" s="160" t="s">
        <v>245</v>
      </c>
      <c r="E72" s="160" t="s">
        <v>246</v>
      </c>
      <c r="F72" s="160" t="s">
        <v>246</v>
      </c>
      <c r="G72" s="161">
        <v>990</v>
      </c>
      <c r="H72" s="160" t="s">
        <v>247</v>
      </c>
      <c r="I72" s="86">
        <v>180000000</v>
      </c>
      <c r="J72" s="87">
        <v>180000000</v>
      </c>
      <c r="K72" s="88"/>
    </row>
    <row r="73" spans="1:11" s="162" customFormat="1" ht="13">
      <c r="A73" s="75"/>
      <c r="B73" s="76" t="s">
        <v>248</v>
      </c>
      <c r="C73" s="77"/>
      <c r="D73" s="31"/>
      <c r="E73" s="31"/>
      <c r="F73" s="31"/>
      <c r="G73" s="31"/>
      <c r="H73" s="31"/>
      <c r="I73" s="89">
        <v>180000000</v>
      </c>
      <c r="J73" s="90">
        <v>180000000</v>
      </c>
      <c r="K73" s="32"/>
    </row>
    <row r="74" spans="1:11" s="162" customFormat="1" ht="13">
      <c r="A74" s="33"/>
      <c r="B74" s="78" t="s">
        <v>249</v>
      </c>
      <c r="C74" s="73"/>
      <c r="D74" s="163"/>
      <c r="E74" s="163"/>
      <c r="F74" s="41"/>
      <c r="G74" s="164"/>
      <c r="H74" s="34"/>
      <c r="I74" s="164">
        <f>+I71+I68+I60+I58+I53+I49+I45+I36+I33+I25+I13+I8+I6</f>
        <v>429046201837.3526</v>
      </c>
      <c r="J74" s="165">
        <f>+J71+J68+J60+J58+J53+J49+J45+J36+J33+J25+J13+J8+J6</f>
        <v>1649273545980.9746</v>
      </c>
      <c r="K74" s="119"/>
    </row>
    <row r="75" spans="1:11" s="162" customFormat="1" ht="169">
      <c r="A75" s="79" t="s">
        <v>250</v>
      </c>
      <c r="B75" s="35" t="s">
        <v>251</v>
      </c>
      <c r="C75" s="36" t="s">
        <v>252</v>
      </c>
      <c r="D75" s="36" t="s">
        <v>252</v>
      </c>
      <c r="E75" s="36" t="s">
        <v>253</v>
      </c>
      <c r="F75" s="36" t="s">
        <v>254</v>
      </c>
      <c r="G75" s="43" t="s">
        <v>255</v>
      </c>
      <c r="H75" s="37" t="s">
        <v>256</v>
      </c>
      <c r="I75" s="158">
        <v>3080719990</v>
      </c>
      <c r="J75" s="158">
        <v>19757906180</v>
      </c>
    </row>
    <row r="76" spans="1:11" s="162" customFormat="1" ht="65">
      <c r="A76" s="79"/>
      <c r="B76" s="35" t="s">
        <v>257</v>
      </c>
      <c r="C76" s="38" t="s">
        <v>258</v>
      </c>
      <c r="D76" s="38" t="s">
        <v>258</v>
      </c>
      <c r="E76" s="36" t="s">
        <v>259</v>
      </c>
      <c r="F76" s="36" t="s">
        <v>260</v>
      </c>
      <c r="G76" s="63" t="s">
        <v>261</v>
      </c>
      <c r="H76" s="37" t="s">
        <v>262</v>
      </c>
      <c r="I76" s="158">
        <v>6593293435.1999998</v>
      </c>
      <c r="J76" s="158">
        <v>29867754189</v>
      </c>
    </row>
    <row r="77" spans="1:11" s="162" customFormat="1" ht="39">
      <c r="A77" s="79"/>
      <c r="B77" s="35" t="s">
        <v>11</v>
      </c>
      <c r="C77" s="36" t="s">
        <v>263</v>
      </c>
      <c r="D77" s="36" t="s">
        <v>263</v>
      </c>
      <c r="E77" s="36" t="s">
        <v>264</v>
      </c>
      <c r="F77" s="36" t="s">
        <v>265</v>
      </c>
      <c r="G77" s="63"/>
      <c r="H77" s="37" t="s">
        <v>266</v>
      </c>
      <c r="I77" s="158">
        <v>6559325028</v>
      </c>
      <c r="J77" s="158">
        <v>26735783299</v>
      </c>
    </row>
    <row r="78" spans="1:11" s="162" customFormat="1" ht="65">
      <c r="A78" s="79"/>
      <c r="B78" s="35" t="s">
        <v>267</v>
      </c>
      <c r="C78" s="38" t="s">
        <v>268</v>
      </c>
      <c r="D78" s="38" t="s">
        <v>268</v>
      </c>
      <c r="E78" s="36" t="s">
        <v>269</v>
      </c>
      <c r="F78" s="36" t="s">
        <v>270</v>
      </c>
      <c r="G78" s="63"/>
      <c r="H78" s="37" t="s">
        <v>271</v>
      </c>
      <c r="I78" s="158">
        <v>657519000</v>
      </c>
      <c r="J78" s="158">
        <v>1463929536</v>
      </c>
    </row>
    <row r="79" spans="1:11" s="162" customFormat="1" ht="104">
      <c r="A79" s="79"/>
      <c r="B79" s="35" t="s">
        <v>272</v>
      </c>
      <c r="C79" s="36" t="s">
        <v>273</v>
      </c>
      <c r="D79" s="36" t="s">
        <v>273</v>
      </c>
      <c r="E79" s="36" t="s">
        <v>274</v>
      </c>
      <c r="F79" s="36" t="s">
        <v>275</v>
      </c>
      <c r="G79" s="39" t="s">
        <v>276</v>
      </c>
      <c r="H79" s="39" t="s">
        <v>277</v>
      </c>
      <c r="I79" s="158">
        <v>2661909915</v>
      </c>
      <c r="J79" s="158">
        <v>13345652220</v>
      </c>
    </row>
    <row r="80" spans="1:11" s="162" customFormat="1" ht="39">
      <c r="A80" s="79"/>
      <c r="B80" s="35" t="s">
        <v>278</v>
      </c>
      <c r="C80" s="38" t="s">
        <v>279</v>
      </c>
      <c r="D80" s="38" t="s">
        <v>279</v>
      </c>
      <c r="E80" s="36" t="s">
        <v>280</v>
      </c>
      <c r="F80" s="36" t="s">
        <v>281</v>
      </c>
      <c r="G80" s="39" t="s">
        <v>282</v>
      </c>
      <c r="H80" s="39" t="s">
        <v>283</v>
      </c>
      <c r="I80" s="158">
        <v>274696170</v>
      </c>
      <c r="J80" s="158">
        <v>1356082509</v>
      </c>
    </row>
    <row r="81" spans="1:11" ht="104">
      <c r="A81" s="79"/>
      <c r="B81" s="35" t="s">
        <v>284</v>
      </c>
      <c r="C81" s="36" t="s">
        <v>285</v>
      </c>
      <c r="D81" s="36" t="s">
        <v>286</v>
      </c>
      <c r="E81" s="36" t="s">
        <v>287</v>
      </c>
      <c r="F81" s="36" t="s">
        <v>288</v>
      </c>
      <c r="G81" s="39" t="s">
        <v>289</v>
      </c>
      <c r="H81" s="39" t="s">
        <v>290</v>
      </c>
      <c r="I81" s="158">
        <v>1190112611</v>
      </c>
      <c r="J81" s="158">
        <v>5199652705</v>
      </c>
      <c r="K81" s="162"/>
    </row>
    <row r="82" spans="1:11" ht="156">
      <c r="A82" s="79"/>
      <c r="B82" s="35" t="s">
        <v>80</v>
      </c>
      <c r="C82" s="36" t="s">
        <v>291</v>
      </c>
      <c r="D82" s="36" t="s">
        <v>291</v>
      </c>
      <c r="E82" s="36" t="s">
        <v>292</v>
      </c>
      <c r="F82" s="36" t="s">
        <v>293</v>
      </c>
      <c r="G82" s="39" t="s">
        <v>294</v>
      </c>
      <c r="H82" s="39" t="s">
        <v>295</v>
      </c>
      <c r="I82" s="158">
        <v>6696563558</v>
      </c>
      <c r="J82" s="158">
        <v>17634228795.970001</v>
      </c>
      <c r="K82" s="162"/>
    </row>
    <row r="83" spans="1:11" ht="26">
      <c r="A83" s="42"/>
      <c r="B83" s="35" t="s">
        <v>296</v>
      </c>
      <c r="C83" s="36"/>
      <c r="D83" s="36"/>
      <c r="E83" s="36"/>
      <c r="F83" s="36"/>
      <c r="G83" s="39"/>
      <c r="H83" s="39"/>
      <c r="I83" s="158">
        <v>2700000000</v>
      </c>
      <c r="J83" s="166">
        <v>2700000000</v>
      </c>
      <c r="K83" s="162"/>
    </row>
    <row r="84" spans="1:11" ht="26">
      <c r="A84" s="42"/>
      <c r="B84" s="35" t="s">
        <v>297</v>
      </c>
      <c r="C84" s="36"/>
      <c r="D84" s="36"/>
      <c r="E84" s="36"/>
      <c r="F84" s="36"/>
      <c r="G84" s="39"/>
      <c r="H84" s="39"/>
      <c r="I84" s="158">
        <v>1128000000</v>
      </c>
      <c r="J84" s="166">
        <v>1128000000</v>
      </c>
      <c r="K84" s="162"/>
    </row>
    <row r="85" spans="1:11">
      <c r="A85" s="24"/>
      <c r="B85" s="64" t="s">
        <v>298</v>
      </c>
      <c r="C85" s="65"/>
      <c r="D85" s="167"/>
      <c r="E85" s="167"/>
      <c r="F85" s="167"/>
      <c r="G85" s="168"/>
      <c r="H85" s="91"/>
      <c r="I85" s="113">
        <f>SUM(I75:I84)</f>
        <v>31542139707.200001</v>
      </c>
      <c r="J85" s="113">
        <f>SUM(J75:J84)</f>
        <v>119188989433.97</v>
      </c>
    </row>
    <row r="86" spans="1:11">
      <c r="A86" s="1"/>
      <c r="B86" s="73" t="s">
        <v>299</v>
      </c>
      <c r="C86" s="73"/>
      <c r="D86" s="163"/>
      <c r="E86" s="163"/>
      <c r="F86" s="41"/>
      <c r="G86" s="164"/>
      <c r="H86" s="34"/>
      <c r="I86" s="164">
        <f>+I71+I68+I60+I58+I53+I49+I45+I36+I33+I25+I13+I8+I6+I85+I73</f>
        <v>460768341544.55261</v>
      </c>
      <c r="J86" s="164">
        <f>+J71+J68+J60+J58+J53+J49+J45+J36+J33+J25+J13+J8+J6+J73+J85</f>
        <v>1768642535414.9446</v>
      </c>
    </row>
    <row r="87" spans="1:11">
      <c r="A87" s="119"/>
      <c r="B87" s="119"/>
    </row>
    <row r="88" spans="1:11">
      <c r="A88" s="119"/>
      <c r="B88" s="119"/>
    </row>
    <row r="89" spans="1:11">
      <c r="A89" s="119"/>
      <c r="B89" s="119"/>
    </row>
    <row r="90" spans="1:11">
      <c r="A90" s="119"/>
      <c r="B90" s="119"/>
    </row>
    <row r="91" spans="1:11">
      <c r="A91" s="119"/>
      <c r="B91" s="119"/>
    </row>
    <row r="92" spans="1:11">
      <c r="A92" s="119"/>
      <c r="B92" s="119"/>
    </row>
    <row r="93" spans="1:11">
      <c r="A93" s="119"/>
      <c r="B93" s="119"/>
    </row>
    <row r="94" spans="1:11">
      <c r="A94" s="119"/>
      <c r="B94" s="119"/>
    </row>
    <row r="95" spans="1:11">
      <c r="A95" s="119"/>
      <c r="B95" s="119"/>
    </row>
    <row r="96" spans="1:11">
      <c r="A96" s="119"/>
      <c r="B96" s="119"/>
    </row>
    <row r="97" spans="1:2">
      <c r="A97" s="119"/>
      <c r="B97" s="119"/>
    </row>
    <row r="98" spans="1:2">
      <c r="A98" s="119"/>
      <c r="B98" s="119"/>
    </row>
    <row r="99" spans="1:2">
      <c r="A99" s="119"/>
      <c r="B99" s="119"/>
    </row>
    <row r="100" spans="1:2">
      <c r="A100" s="119"/>
      <c r="B100" s="119"/>
    </row>
    <row r="101" spans="1:2">
      <c r="A101" s="119"/>
      <c r="B101" s="119"/>
    </row>
    <row r="102" spans="1:2">
      <c r="A102" s="119"/>
      <c r="B102" s="119"/>
    </row>
    <row r="103" spans="1:2">
      <c r="A103" s="119"/>
      <c r="B103" s="119"/>
    </row>
    <row r="104" spans="1:2">
      <c r="A104" s="119"/>
      <c r="B104" s="119"/>
    </row>
    <row r="105" spans="1:2">
      <c r="A105" s="119"/>
      <c r="B105" s="119"/>
    </row>
    <row r="106" spans="1:2">
      <c r="A106" s="119"/>
      <c r="B106" s="119"/>
    </row>
    <row r="107" spans="1:2">
      <c r="A107" s="119"/>
      <c r="B107" s="119"/>
    </row>
    <row r="108" spans="1:2">
      <c r="A108" s="119"/>
      <c r="B108" s="119"/>
    </row>
    <row r="109" spans="1:2">
      <c r="A109" s="119"/>
      <c r="B109" s="119"/>
    </row>
    <row r="110" spans="1:2">
      <c r="A110" s="119"/>
      <c r="B110" s="119"/>
    </row>
    <row r="111" spans="1:2">
      <c r="A111" s="119"/>
      <c r="B111" s="119"/>
    </row>
    <row r="112" spans="1:2">
      <c r="A112" s="119"/>
      <c r="B112" s="119"/>
    </row>
    <row r="113" spans="1:2">
      <c r="A113" s="119"/>
      <c r="B113" s="119"/>
    </row>
    <row r="114" spans="1:2">
      <c r="A114" s="119"/>
      <c r="B114" s="119"/>
    </row>
    <row r="115" spans="1:2">
      <c r="A115" s="119"/>
      <c r="B115" s="119"/>
    </row>
    <row r="116" spans="1:2">
      <c r="A116" s="119"/>
      <c r="B116" s="119"/>
    </row>
    <row r="117" spans="1:2">
      <c r="A117" s="119"/>
      <c r="B117" s="119"/>
    </row>
    <row r="118" spans="1:2">
      <c r="A118" s="119"/>
      <c r="B118" s="119"/>
    </row>
    <row r="119" spans="1:2">
      <c r="A119" s="119"/>
      <c r="B119" s="119"/>
    </row>
    <row r="120" spans="1:2">
      <c r="A120" s="119"/>
      <c r="B120" s="119"/>
    </row>
    <row r="121" spans="1:2">
      <c r="A121" s="119"/>
      <c r="B121" s="119"/>
    </row>
    <row r="122" spans="1:2">
      <c r="A122" s="119"/>
      <c r="B122" s="119"/>
    </row>
    <row r="123" spans="1:2">
      <c r="A123" s="119"/>
      <c r="B123" s="119"/>
    </row>
    <row r="124" spans="1:2">
      <c r="A124" s="119"/>
      <c r="B124" s="119"/>
    </row>
    <row r="125" spans="1:2">
      <c r="A125" s="119"/>
      <c r="B125" s="119"/>
    </row>
    <row r="126" spans="1:2">
      <c r="A126" s="119"/>
      <c r="B126" s="119"/>
    </row>
    <row r="127" spans="1:2">
      <c r="A127" s="119"/>
      <c r="B127" s="119"/>
    </row>
    <row r="128" spans="1:2">
      <c r="A128" s="119"/>
      <c r="B128" s="119"/>
    </row>
    <row r="129" spans="1:2">
      <c r="A129" s="119"/>
      <c r="B129" s="119"/>
    </row>
    <row r="130" spans="1:2">
      <c r="A130" s="119"/>
      <c r="B130" s="119"/>
    </row>
    <row r="131" spans="1:2">
      <c r="A131" s="119"/>
      <c r="B131" s="119"/>
    </row>
    <row r="132" spans="1:2">
      <c r="A132" s="119"/>
      <c r="B132" s="119"/>
    </row>
    <row r="133" spans="1:2">
      <c r="A133" s="119"/>
      <c r="B133" s="119"/>
    </row>
    <row r="134" spans="1:2">
      <c r="A134" s="119"/>
      <c r="B134" s="119"/>
    </row>
    <row r="135" spans="1:2">
      <c r="A135" s="119"/>
      <c r="B135" s="119"/>
    </row>
    <row r="136" spans="1:2">
      <c r="A136" s="119"/>
      <c r="B136" s="119"/>
    </row>
    <row r="137" spans="1:2">
      <c r="A137" s="119"/>
      <c r="B137" s="119"/>
    </row>
    <row r="138" spans="1:2">
      <c r="A138" s="119"/>
      <c r="B138" s="119"/>
    </row>
    <row r="139" spans="1:2">
      <c r="A139" s="119"/>
      <c r="B139" s="119"/>
    </row>
    <row r="140" spans="1:2">
      <c r="A140" s="119"/>
      <c r="B140" s="119"/>
    </row>
    <row r="141" spans="1:2">
      <c r="A141" s="119"/>
      <c r="B141" s="119"/>
    </row>
    <row r="142" spans="1:2">
      <c r="A142" s="119"/>
      <c r="B142" s="119"/>
    </row>
    <row r="143" spans="1:2">
      <c r="A143" s="119"/>
      <c r="B143" s="119"/>
    </row>
    <row r="144" spans="1:2">
      <c r="A144" s="119"/>
      <c r="B144" s="119"/>
    </row>
    <row r="145" spans="1:2">
      <c r="A145" s="119"/>
      <c r="B145" s="119"/>
    </row>
    <row r="146" spans="1:2">
      <c r="A146" s="119"/>
      <c r="B146" s="119"/>
    </row>
    <row r="147" spans="1:2">
      <c r="A147" s="119"/>
      <c r="B147" s="119"/>
    </row>
    <row r="148" spans="1:2">
      <c r="A148" s="119"/>
      <c r="B148" s="119"/>
    </row>
    <row r="149" spans="1:2">
      <c r="A149" s="119"/>
      <c r="B149" s="119"/>
    </row>
    <row r="150" spans="1:2">
      <c r="A150" s="119"/>
      <c r="B150" s="119"/>
    </row>
    <row r="151" spans="1:2">
      <c r="A151" s="119"/>
      <c r="B151" s="119"/>
    </row>
    <row r="152" spans="1:2">
      <c r="A152" s="119"/>
      <c r="B152" s="119"/>
    </row>
    <row r="153" spans="1:2">
      <c r="A153" s="119"/>
      <c r="B153" s="119"/>
    </row>
    <row r="154" spans="1:2">
      <c r="A154" s="119"/>
      <c r="B154" s="119"/>
    </row>
    <row r="155" spans="1:2">
      <c r="A155" s="119"/>
      <c r="B155" s="119"/>
    </row>
    <row r="156" spans="1:2">
      <c r="A156" s="119"/>
      <c r="B156" s="119"/>
    </row>
    <row r="157" spans="1:2">
      <c r="A157" s="119"/>
      <c r="B157" s="119"/>
    </row>
    <row r="158" spans="1:2">
      <c r="A158" s="119"/>
      <c r="B158" s="119"/>
    </row>
    <row r="159" spans="1:2">
      <c r="A159" s="119"/>
      <c r="B159" s="119"/>
    </row>
  </sheetData>
  <sheetProtection password="DF28" sheet="1" objects="1" scenarios="1" selectLockedCells="1" selectUnlockedCells="1"/>
  <autoFilter ref="A1:J86"/>
  <mergeCells count="43">
    <mergeCell ref="B86:C86"/>
    <mergeCell ref="A72:A73"/>
    <mergeCell ref="B73:C73"/>
    <mergeCell ref="B74:C74"/>
    <mergeCell ref="A75:A82"/>
    <mergeCell ref="G76:G78"/>
    <mergeCell ref="B85:C85"/>
    <mergeCell ref="B60:C60"/>
    <mergeCell ref="A61:A67"/>
    <mergeCell ref="B68:C68"/>
    <mergeCell ref="A69:A70"/>
    <mergeCell ref="B69:B70"/>
    <mergeCell ref="B71:C71"/>
    <mergeCell ref="B58:C58"/>
    <mergeCell ref="B25:C25"/>
    <mergeCell ref="A26:A32"/>
    <mergeCell ref="B33:C33"/>
    <mergeCell ref="A34:A35"/>
    <mergeCell ref="B36:C36"/>
    <mergeCell ref="A37:A44"/>
    <mergeCell ref="B45:C45"/>
    <mergeCell ref="B49:C49"/>
    <mergeCell ref="A50:A51"/>
    <mergeCell ref="B53:C53"/>
    <mergeCell ref="A54:A57"/>
    <mergeCell ref="B13:C13"/>
    <mergeCell ref="A14:A24"/>
    <mergeCell ref="B14:B21"/>
    <mergeCell ref="I17:I18"/>
    <mergeCell ref="J17:J18"/>
    <mergeCell ref="B23:B24"/>
    <mergeCell ref="J9:J12"/>
    <mergeCell ref="A2:A5"/>
    <mergeCell ref="B6:C6"/>
    <mergeCell ref="B8:C8"/>
    <mergeCell ref="A9:A12"/>
    <mergeCell ref="B9:B12"/>
    <mergeCell ref="C9:C12"/>
    <mergeCell ref="D9:D12"/>
    <mergeCell ref="F9:F12"/>
    <mergeCell ref="G9:G12"/>
    <mergeCell ref="H9:H12"/>
    <mergeCell ref="I9:I12"/>
  </mergeCells>
  <pageMargins left="0.78749999999999998" right="0.78749999999999998" top="1.0527777777777778" bottom="1.0527777777777778" header="0.78749999999999998" footer="0.78749999999999998"/>
  <pageSetup orientation="portrait" horizontalDpi="4294967292" verticalDpi="4294967292"/>
  <headerFooter>
    <oddHeader>&amp;C&amp;"Times New Roman,Normal"&amp;12&amp;A</oddHeader>
    <oddFooter>&amp;C&amp;"Times New Roman,Normal"&amp;12Página &amp;P</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CONSOLIDADO PAD 2017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 Duran Mazzilli</dc:creator>
  <cp:lastModifiedBy>Simona Duran Mazzilli</cp:lastModifiedBy>
  <dcterms:created xsi:type="dcterms:W3CDTF">2017-02-10T14:20:13Z</dcterms:created>
  <dcterms:modified xsi:type="dcterms:W3CDTF">2017-06-22T01:45:18Z</dcterms:modified>
</cp:coreProperties>
</file>